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611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отпуск'!$A$1:$F$36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<sst xmlns="http://schemas.openxmlformats.org/spreadsheetml/2006/main" count="98" uniqueCount="72">
  <si>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</si>
  <si>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</si>
  <si>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</si>
  <si>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</si>
  <si>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</si>
  <si>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</si>
  <si>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</si>
  <si>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</si>
  <si>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</si>
  <si>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</si>
  <si>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ОПП</t>
  </si>
  <si>
    <t>ОАО "Нальчикэнергосбыт"</t>
  </si>
  <si>
    <t>ОАО "Энергосбытовая компания"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</si>
  <si>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</si>
  <si>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</si>
  <si>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</si>
  <si>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</si>
  <si>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</si>
  <si>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</si>
  <si>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ОАО "ЮМЭК"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</si>
  <si>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</si>
  <si>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</si>
  <si>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</si>
  <si>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</si>
  <si>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</si>
  <si>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</si>
  <si>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</si>
  <si>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</si>
  <si>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</si>
  <si>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</si>
  <si>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</si>
  <si>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</si>
  <si>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</si>
  <si>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</si>
  <si>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</si>
  <si>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</si>
  <si>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</si>
  <si>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</si>
  <si>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</si>
  <si>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</si>
  <si>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</si>
  <si>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</si>
  <si>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</si>
  <si>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</si>
  <si>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</si>
  <si>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</si>
  <si>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</si>
  <si>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</si>
  <si>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</si>
  <si>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</si>
  <si>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</si>
  <si>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</si>
  <si>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</si>
  <si>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</si>
  <si>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</si>
  <si>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</si>
  <si>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</si>
  <si>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ОАО "Нальчикская  городская электросетевая компания"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</si>
  <si>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</si>
  <si>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</si>
  <si>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</si>
  <si>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</si>
  <si>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</si>
  <si>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</si>
  <si>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</si>
  <si>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</si>
  <si>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</si>
  <si>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>февраль 2014г.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</si>
  <si>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</si>
  <si>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лиц);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</si>
  <si>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лиц).</t>
  </si>
  <si>
    <t>В соответствии с п.20 абз. г) и е) Стандарта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</si>
</sst>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08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3" fillId="53" borderId="19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>
      <alignment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3" fillId="0" borderId="19" xfId="0" applyNumberFormat="1" applyFont="1" applyBorder="1" applyAlignment="1">
      <alignment horizontal="right"/>
    </xf>
    <xf numFmtId="172" fontId="3" fillId="53" borderId="19" xfId="0" applyNumberFormat="1" applyFont="1" applyFill="1" applyBorder="1" applyAlignment="1">
      <alignment horizontal="right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177" fontId="70" fillId="0" borderId="0" xfId="0" applyNumberFormat="1" applyFont="1" applyFill="1" applyAlignment="1">
      <alignment horizontal="left"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5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/>
    </xf>
    <xf numFmtId="0" fontId="3" fillId="56" borderId="19" xfId="0" applyFont="1" applyFill="1" applyBorder="1" applyAlignment="1">
      <alignment/>
    </xf>
    <xf numFmtId="0" fontId="5" fillId="56" borderId="19" xfId="0" applyFont="1" applyFill="1" applyBorder="1" applyAlignment="1">
      <alignment horizontal="left" wrapText="1"/>
    </xf>
    <xf numFmtId="0" fontId="5" fillId="56" borderId="19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6" borderId="27" xfId="0" applyFont="1" applyFill="1" applyBorder="1" applyAlignment="1">
      <alignment horizontal="center" vertical="center"/>
    </xf>
    <xf numFmtId="0" fontId="3" fillId="56" borderId="29" xfId="0" applyFont="1" applyFill="1" applyBorder="1" applyAlignment="1">
      <alignment horizontal="center" vertical="center"/>
    </xf>
    <xf numFmtId="179" fontId="3" fillId="56" borderId="27" xfId="0" applyNumberFormat="1" applyFont="1" applyFill="1" applyBorder="1" applyAlignment="1">
      <alignment horizontal="center" vertical="center" wrapText="1"/>
    </xf>
    <xf numFmtId="179" fontId="3" fillId="56" borderId="29" xfId="0" applyNumberFormat="1" applyFont="1" applyFill="1" applyBorder="1" applyAlignment="1">
      <alignment horizontal="center" vertical="center" wrapText="1"/>
    </xf>
    <xf numFmtId="0" fontId="5" fillId="56" borderId="30" xfId="0" applyFont="1" applyFill="1" applyBorder="1" applyAlignment="1">
      <alignment horizontal="center"/>
    </xf>
    <xf numFmtId="0" fontId="5" fillId="56" borderId="31" xfId="0" applyFont="1" applyFill="1" applyBorder="1" applyAlignment="1">
      <alignment horizontal="center"/>
    </xf>
    <xf numFmtId="0" fontId="5" fillId="56" borderId="32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5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0" xfId="0" applyFont="1" applyFill="1" applyBorder="1" applyAlignment="1">
      <alignment horizontal="center" vertical="center" wrapText="1"/>
    </xf>
    <xf numFmtId="0" fontId="31" fillId="55" borderId="32" xfId="0" applyFont="1" applyFill="1" applyBorder="1" applyAlignment="1">
      <alignment horizontal="center" vertical="center" wrapText="1"/>
    </xf>
    <xf numFmtId="172" fontId="68" fillId="0" borderId="30" xfId="0" applyNumberFormat="1" applyFont="1" applyBorder="1" applyAlignment="1">
      <alignment horizontal="center" vertical="center"/>
    </xf>
    <xf numFmtId="172" fontId="68" fillId="0" borderId="32" xfId="0" applyNumberFormat="1" applyFont="1" applyBorder="1" applyAlignment="1">
      <alignment horizontal="center" vertical="center"/>
    </xf>
    <xf numFmtId="172" fontId="31" fillId="0" borderId="30" xfId="0" applyNumberFormat="1" applyFont="1" applyBorder="1" applyAlignment="1">
      <alignment horizontal="center" vertical="center"/>
    </xf>
    <xf numFmtId="172" fontId="31" fillId="0" borderId="32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54"/>
  <sheetViews>
    <sheetView tabSelected="1" zoomScale="96" zoomScaleNormal="96" zoomScaleSheetLayoutView="100" zoomScalePageLayoutView="0" workbookViewId="0" topLeftCell="A1">
      <pane xSplit="1" ySplit="10" topLeftCell="E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I41" sqref="I41"/>
    </sheetView>
  </sheetViews>
  <sheetFormatPr defaultColWidth="9.00390625" defaultRowHeight="12.75"/>
  <cols>
    <col min="1" max="1" width="52.25390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9" width="23.125" style="0" customWidth="1"/>
    <col min="10" max="10" width="21.25390625" style="0" customWidth="1"/>
    <col min="11" max="11" width="13.375" style="0" customWidth="1"/>
    <col min="12" max="12" width="12.00390625" style="0" customWidth="1"/>
  </cols>
  <sheetData>
    <row r="1" spans="1:10" ht="36.75" customHeight="1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 t="s">
        <v>71</v>
      </c>
      <c r="B3" s="2"/>
      <c r="C3" s="2"/>
      <c r="D3" s="2"/>
      <c r="E3" s="2"/>
      <c r="F3" s="2"/>
      <c r="G3" s="2"/>
      <c r="H3" s="2"/>
      <c r="I3" s="2"/>
      <c r="J3" s="2"/>
    </row>
    <row r="4" spans="1:10" ht="0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7.25" customHeight="1">
      <c r="A5" s="80" t="s">
        <v>42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9.5" customHeight="1">
      <c r="A6" s="16" t="s">
        <v>30</v>
      </c>
      <c r="B6" s="36" t="s">
        <v>67</v>
      </c>
      <c r="C6" s="2"/>
      <c r="D6" s="39"/>
      <c r="E6" s="39"/>
      <c r="F6" s="2"/>
      <c r="G6" s="2"/>
      <c r="H6" s="2"/>
      <c r="I6" s="2"/>
      <c r="J6" s="2"/>
    </row>
    <row r="7" spans="1:10" ht="15" customHeight="1" hidden="1">
      <c r="A7" s="2"/>
      <c r="B7" s="2"/>
      <c r="C7" s="39"/>
      <c r="D7" s="39"/>
      <c r="E7" s="39"/>
      <c r="F7" s="39"/>
      <c r="G7" s="39"/>
      <c r="H7" s="39"/>
      <c r="I7" s="39"/>
      <c r="J7" s="2"/>
    </row>
    <row r="8" spans="1:11" ht="15" customHeight="1">
      <c r="A8" s="81" t="s">
        <v>0</v>
      </c>
      <c r="B8" s="83" t="s">
        <v>32</v>
      </c>
      <c r="C8" s="85" t="s">
        <v>33</v>
      </c>
      <c r="D8" s="86"/>
      <c r="E8" s="86"/>
      <c r="F8" s="86"/>
      <c r="G8" s="86"/>
      <c r="H8" s="87"/>
      <c r="I8" s="77"/>
      <c r="J8" s="88" t="s">
        <v>1</v>
      </c>
      <c r="K8" s="88"/>
    </row>
    <row r="9" spans="1:11" ht="60" customHeight="1">
      <c r="A9" s="82"/>
      <c r="B9" s="84"/>
      <c r="C9" s="78" t="s">
        <v>34</v>
      </c>
      <c r="D9" s="78" t="s">
        <v>37</v>
      </c>
      <c r="E9" s="78" t="s">
        <v>29</v>
      </c>
      <c r="F9" s="78" t="s">
        <v>57</v>
      </c>
      <c r="G9" s="78" t="s">
        <v>62</v>
      </c>
      <c r="H9" s="78" t="s">
        <v>58</v>
      </c>
      <c r="I9" s="78" t="s">
        <v>64</v>
      </c>
      <c r="J9" s="71" t="s">
        <v>59</v>
      </c>
      <c r="K9" s="71" t="s">
        <v>61</v>
      </c>
    </row>
    <row r="10" spans="1:11" ht="15.75">
      <c r="A10" s="72" t="s">
        <v>35</v>
      </c>
      <c r="B10" s="23">
        <f>B21+B22+B23+B24+B16</f>
        <v>54278.153999999995</v>
      </c>
      <c r="C10" s="23">
        <f aca="true" t="shared" si="0" ref="C10:H10">C21+C22+C23+C24+C16</f>
        <v>26585.097</v>
      </c>
      <c r="D10" s="23">
        <f>D21+D22+D23+D24+D16</f>
        <v>2442.8559999999998</v>
      </c>
      <c r="E10" s="23">
        <f>E21+E22+E23+E24+E16</f>
        <v>2163.234</v>
      </c>
      <c r="F10" s="23">
        <f t="shared" si="0"/>
        <v>20606.206</v>
      </c>
      <c r="G10" s="23">
        <f>G21+G22+G23+G24+G16</f>
        <v>40.821</v>
      </c>
      <c r="H10" s="23">
        <f t="shared" si="0"/>
        <v>2327.868</v>
      </c>
      <c r="I10" s="23">
        <f>I21+I22+I23+I24+I16</f>
        <v>112.072</v>
      </c>
      <c r="J10" s="4"/>
      <c r="K10" s="4"/>
    </row>
    <row r="11" spans="1:11" ht="12.75">
      <c r="A11" s="73" t="s">
        <v>50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15">
      <c r="A12" s="74" t="s">
        <v>63</v>
      </c>
      <c r="B12" s="24">
        <f aca="true" t="shared" si="1" ref="B12:B19">SUM(C12:I12)</f>
        <v>8.565115384615385</v>
      </c>
      <c r="C12" s="46">
        <f aca="true" t="shared" si="2" ref="C12:H12">C14+C15+C13</f>
        <v>1.2269999999999999</v>
      </c>
      <c r="D12" s="46">
        <f t="shared" si="2"/>
        <v>0</v>
      </c>
      <c r="E12" s="46">
        <f t="shared" si="2"/>
        <v>2.049115384615385</v>
      </c>
      <c r="F12" s="46">
        <f t="shared" si="2"/>
        <v>0</v>
      </c>
      <c r="G12" s="46">
        <f t="shared" si="2"/>
        <v>0</v>
      </c>
      <c r="H12" s="46">
        <f t="shared" si="2"/>
        <v>5.289</v>
      </c>
      <c r="I12" s="46">
        <f>I14+I15+I13</f>
        <v>0</v>
      </c>
      <c r="J12" s="4"/>
      <c r="K12" s="4"/>
    </row>
    <row r="13" spans="1:11" ht="15">
      <c r="A13" s="74" t="s">
        <v>2</v>
      </c>
      <c r="B13" s="24">
        <f t="shared" si="1"/>
        <v>5.289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5">
        <v>5.289</v>
      </c>
      <c r="I13" s="45"/>
      <c r="J13" s="35">
        <v>327908</v>
      </c>
      <c r="K13" s="35">
        <v>48540.01</v>
      </c>
    </row>
    <row r="14" spans="1:11" ht="15">
      <c r="A14" s="74" t="s">
        <v>4</v>
      </c>
      <c r="B14" s="24">
        <f t="shared" si="1"/>
        <v>3.112115384615385</v>
      </c>
      <c r="C14" s="34">
        <v>1.063</v>
      </c>
      <c r="D14" s="24">
        <v>0</v>
      </c>
      <c r="E14" s="34">
        <v>2.049115384615385</v>
      </c>
      <c r="F14" s="24">
        <v>0</v>
      </c>
      <c r="G14" s="24">
        <v>0</v>
      </c>
      <c r="H14" s="24">
        <v>0</v>
      </c>
      <c r="I14" s="24">
        <v>0</v>
      </c>
      <c r="J14" s="35">
        <v>700837</v>
      </c>
      <c r="K14" s="35">
        <v>48540.01</v>
      </c>
    </row>
    <row r="15" spans="1:11" ht="15">
      <c r="A15" s="74" t="s">
        <v>5</v>
      </c>
      <c r="B15" s="24">
        <f t="shared" si="1"/>
        <v>0.164</v>
      </c>
      <c r="C15" s="34">
        <v>0.164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35">
        <v>968.253</v>
      </c>
      <c r="K15" s="35">
        <v>48540.01</v>
      </c>
    </row>
    <row r="16" spans="1:11" ht="15">
      <c r="A16" s="74" t="s">
        <v>51</v>
      </c>
      <c r="B16" s="24">
        <f t="shared" si="1"/>
        <v>4809.629999999999</v>
      </c>
      <c r="C16" s="46">
        <f aca="true" t="shared" si="3" ref="C16:I16">C18+C19+C17</f>
        <v>733.345</v>
      </c>
      <c r="D16" s="46">
        <f t="shared" si="3"/>
        <v>0</v>
      </c>
      <c r="E16" s="46">
        <f t="shared" si="3"/>
        <v>1748.417</v>
      </c>
      <c r="F16" s="46">
        <f t="shared" si="3"/>
        <v>0</v>
      </c>
      <c r="G16" s="46">
        <f t="shared" si="3"/>
        <v>0</v>
      </c>
      <c r="H16" s="46">
        <f t="shared" si="3"/>
        <v>2327.868</v>
      </c>
      <c r="I16" s="46">
        <f t="shared" si="3"/>
        <v>0</v>
      </c>
      <c r="J16" s="4"/>
      <c r="K16" s="4"/>
    </row>
    <row r="17" spans="1:11" ht="15">
      <c r="A17" s="74" t="s">
        <v>2</v>
      </c>
      <c r="B17" s="24">
        <f t="shared" si="1"/>
        <v>2327.868</v>
      </c>
      <c r="C17" s="46">
        <v>0</v>
      </c>
      <c r="D17" s="24">
        <v>0</v>
      </c>
      <c r="E17" s="46">
        <v>0</v>
      </c>
      <c r="F17" s="46">
        <v>0</v>
      </c>
      <c r="G17" s="46">
        <v>0</v>
      </c>
      <c r="H17" s="45">
        <v>2327.868</v>
      </c>
      <c r="I17" s="45"/>
      <c r="J17" s="38">
        <v>934</v>
      </c>
      <c r="K17" s="38">
        <v>746.56</v>
      </c>
    </row>
    <row r="18" spans="1:11" ht="15">
      <c r="A18" s="74" t="s">
        <v>4</v>
      </c>
      <c r="B18" s="24">
        <f t="shared" si="1"/>
        <v>2381.341</v>
      </c>
      <c r="C18" s="34">
        <v>632.924</v>
      </c>
      <c r="D18" s="24">
        <v>0</v>
      </c>
      <c r="E18" s="34">
        <v>1748.417</v>
      </c>
      <c r="F18" s="24">
        <v>0</v>
      </c>
      <c r="G18" s="24">
        <v>0</v>
      </c>
      <c r="H18" s="24">
        <v>0</v>
      </c>
      <c r="I18" s="24">
        <v>0</v>
      </c>
      <c r="J18" s="38">
        <v>823</v>
      </c>
      <c r="K18" s="38">
        <v>746.56</v>
      </c>
    </row>
    <row r="19" spans="1:11" ht="15">
      <c r="A19" s="74" t="s">
        <v>5</v>
      </c>
      <c r="B19" s="24">
        <f t="shared" si="1"/>
        <v>100.421</v>
      </c>
      <c r="C19" s="34">
        <v>100.421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38">
        <v>671</v>
      </c>
      <c r="K19" s="38">
        <v>746.56</v>
      </c>
    </row>
    <row r="20" spans="1:11" ht="12.75">
      <c r="A20" s="73" t="s">
        <v>52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5">
      <c r="A21" s="74" t="s">
        <v>2</v>
      </c>
      <c r="B21" s="24">
        <f aca="true" t="shared" si="4" ref="B21:B29">SUM(C21:I21)</f>
        <v>5740.489</v>
      </c>
      <c r="C21" s="55">
        <v>3459.704</v>
      </c>
      <c r="D21" s="41">
        <v>2209.394</v>
      </c>
      <c r="E21" s="41">
        <v>0</v>
      </c>
      <c r="F21" s="41">
        <v>71.391</v>
      </c>
      <c r="G21" s="52">
        <v>0</v>
      </c>
      <c r="H21" s="52">
        <v>0</v>
      </c>
      <c r="I21" s="52">
        <v>0</v>
      </c>
      <c r="J21" s="35">
        <v>1592</v>
      </c>
      <c r="K21" s="47" t="s">
        <v>60</v>
      </c>
    </row>
    <row r="22" spans="1:11" ht="15">
      <c r="A22" s="74" t="s">
        <v>3</v>
      </c>
      <c r="B22" s="24">
        <f t="shared" si="4"/>
        <v>1809.9950000000001</v>
      </c>
      <c r="C22" s="55">
        <v>1784.332</v>
      </c>
      <c r="D22" s="42">
        <v>6.763</v>
      </c>
      <c r="E22" s="41">
        <v>0</v>
      </c>
      <c r="F22" s="41">
        <v>0</v>
      </c>
      <c r="G22" s="41">
        <v>18.9</v>
      </c>
      <c r="H22" s="49">
        <v>0</v>
      </c>
      <c r="I22" s="49">
        <v>0</v>
      </c>
      <c r="J22" s="35">
        <v>1709</v>
      </c>
      <c r="K22" s="47" t="s">
        <v>60</v>
      </c>
    </row>
    <row r="23" spans="1:11" ht="15">
      <c r="A23" s="74" t="s">
        <v>4</v>
      </c>
      <c r="B23" s="24">
        <f t="shared" si="4"/>
        <v>17539.490999999998</v>
      </c>
      <c r="C23" s="55">
        <v>8416.191</v>
      </c>
      <c r="D23" s="42">
        <v>29.032</v>
      </c>
      <c r="E23" s="41">
        <v>0</v>
      </c>
      <c r="F23" s="41">
        <v>8976.69</v>
      </c>
      <c r="G23" s="41">
        <v>21.921</v>
      </c>
      <c r="H23" s="49">
        <v>0</v>
      </c>
      <c r="I23" s="70">
        <v>95.657</v>
      </c>
      <c r="J23" s="35">
        <v>2067</v>
      </c>
      <c r="K23" s="47" t="s">
        <v>60</v>
      </c>
    </row>
    <row r="24" spans="1:11" ht="15">
      <c r="A24" s="74" t="s">
        <v>5</v>
      </c>
      <c r="B24" s="24">
        <f t="shared" si="4"/>
        <v>24378.549</v>
      </c>
      <c r="C24" s="55">
        <v>12191.525</v>
      </c>
      <c r="D24" s="42">
        <v>197.667</v>
      </c>
      <c r="E24" s="42">
        <v>414.817</v>
      </c>
      <c r="F24" s="42">
        <v>11558.125</v>
      </c>
      <c r="G24" s="41">
        <v>0</v>
      </c>
      <c r="H24" s="49">
        <v>0</v>
      </c>
      <c r="I24" s="70">
        <v>16.415</v>
      </c>
      <c r="J24" s="35">
        <v>2656</v>
      </c>
      <c r="K24" s="47" t="s">
        <v>60</v>
      </c>
    </row>
    <row r="25" spans="1:11" ht="15.75">
      <c r="A25" s="75" t="s">
        <v>6</v>
      </c>
      <c r="B25" s="22">
        <f t="shared" si="4"/>
        <v>33179.815</v>
      </c>
      <c r="C25" s="22">
        <f aca="true" t="shared" si="5" ref="C25:H25">SUM(C26:C28)</f>
        <v>21255.282</v>
      </c>
      <c r="D25" s="22">
        <f t="shared" si="5"/>
        <v>103.31700000000001</v>
      </c>
      <c r="E25" s="22">
        <f>SUM(E26:E28)</f>
        <v>506.955</v>
      </c>
      <c r="F25" s="22">
        <f>SUM(F26:F28)</f>
        <v>11314.261</v>
      </c>
      <c r="G25" s="22">
        <f t="shared" si="5"/>
        <v>0</v>
      </c>
      <c r="H25" s="50">
        <f t="shared" si="5"/>
        <v>0</v>
      </c>
      <c r="I25" s="50">
        <f>SUM(I26:I28)</f>
        <v>0</v>
      </c>
      <c r="J25" s="4"/>
      <c r="K25" s="44"/>
    </row>
    <row r="26" spans="1:11" ht="15">
      <c r="A26" s="74" t="s">
        <v>7</v>
      </c>
      <c r="B26" s="24">
        <f t="shared" si="4"/>
        <v>15447.212</v>
      </c>
      <c r="C26" s="56">
        <f>5103.525+257.746</f>
        <v>5361.271</v>
      </c>
      <c r="D26" s="42">
        <f>85.435+12.781</f>
        <v>98.21600000000001</v>
      </c>
      <c r="E26" s="42">
        <v>506.955</v>
      </c>
      <c r="F26" s="42">
        <f>9235.605+245.165</f>
        <v>9480.77</v>
      </c>
      <c r="G26" s="53">
        <v>0</v>
      </c>
      <c r="H26" s="49">
        <v>0</v>
      </c>
      <c r="I26" s="49">
        <v>0</v>
      </c>
      <c r="J26" s="35">
        <v>1507</v>
      </c>
      <c r="K26" s="47" t="s">
        <v>60</v>
      </c>
    </row>
    <row r="27" spans="1:11" ht="24" customHeight="1">
      <c r="A27" s="74" t="s">
        <v>8</v>
      </c>
      <c r="B27" s="24">
        <f t="shared" si="4"/>
        <v>16881.272</v>
      </c>
      <c r="C27" s="56">
        <v>15872.422</v>
      </c>
      <c r="D27" s="42">
        <v>5.101</v>
      </c>
      <c r="E27" s="42">
        <v>0</v>
      </c>
      <c r="F27" s="42">
        <v>1003.749</v>
      </c>
      <c r="G27" s="53">
        <v>0</v>
      </c>
      <c r="H27" s="49">
        <v>0</v>
      </c>
      <c r="I27" s="49">
        <v>0</v>
      </c>
      <c r="J27" s="35">
        <v>829</v>
      </c>
      <c r="K27" s="47" t="s">
        <v>60</v>
      </c>
    </row>
    <row r="28" spans="1:11" ht="15">
      <c r="A28" s="76" t="s">
        <v>9</v>
      </c>
      <c r="B28" s="24">
        <f t="shared" si="4"/>
        <v>851.3309999999999</v>
      </c>
      <c r="C28" s="56">
        <v>21.589</v>
      </c>
      <c r="D28" s="42">
        <v>0</v>
      </c>
      <c r="E28" s="42">
        <v>0</v>
      </c>
      <c r="F28" s="42">
        <v>829.742</v>
      </c>
      <c r="G28" s="53">
        <v>0</v>
      </c>
      <c r="H28" s="49">
        <v>0</v>
      </c>
      <c r="I28" s="49">
        <v>0</v>
      </c>
      <c r="J28" s="35">
        <v>829</v>
      </c>
      <c r="K28" s="47" t="s">
        <v>60</v>
      </c>
    </row>
    <row r="29" spans="1:11" ht="15.75">
      <c r="A29" s="75" t="s">
        <v>10</v>
      </c>
      <c r="B29" s="22">
        <f t="shared" si="4"/>
        <v>7739.787</v>
      </c>
      <c r="C29" s="43">
        <f aca="true" t="shared" si="6" ref="C29:H29">SUM(C30:C31)</f>
        <v>7739.787</v>
      </c>
      <c r="D29" s="43">
        <f t="shared" si="6"/>
        <v>0</v>
      </c>
      <c r="E29" s="43">
        <f t="shared" si="6"/>
        <v>0</v>
      </c>
      <c r="F29" s="43">
        <f t="shared" si="6"/>
        <v>0</v>
      </c>
      <c r="G29" s="43">
        <f t="shared" si="6"/>
        <v>0</v>
      </c>
      <c r="H29" s="51">
        <f t="shared" si="6"/>
        <v>0</v>
      </c>
      <c r="I29" s="51">
        <f>SUM(I30:I31)</f>
        <v>0</v>
      </c>
      <c r="J29" s="4"/>
      <c r="K29" s="44"/>
    </row>
    <row r="30" spans="1:11" ht="15">
      <c r="A30" s="74" t="s">
        <v>11</v>
      </c>
      <c r="B30" s="24">
        <f>SUM(C30:H30)</f>
        <v>0</v>
      </c>
      <c r="C30" s="42">
        <v>0</v>
      </c>
      <c r="D30" s="42">
        <v>0</v>
      </c>
      <c r="E30" s="53">
        <v>0</v>
      </c>
      <c r="F30" s="53">
        <v>0</v>
      </c>
      <c r="G30" s="53">
        <v>0</v>
      </c>
      <c r="H30" s="49">
        <v>0</v>
      </c>
      <c r="I30" s="49">
        <v>0</v>
      </c>
      <c r="J30" s="35">
        <v>1283</v>
      </c>
      <c r="K30" s="47" t="s">
        <v>60</v>
      </c>
    </row>
    <row r="31" spans="1:11" ht="15">
      <c r="A31" s="74" t="s">
        <v>12</v>
      </c>
      <c r="B31" s="24">
        <f>SUM(C31:I31)</f>
        <v>7739.787</v>
      </c>
      <c r="C31" s="42">
        <v>7739.787</v>
      </c>
      <c r="D31" s="42">
        <v>0</v>
      </c>
      <c r="E31" s="53">
        <v>0</v>
      </c>
      <c r="F31" s="53">
        <v>0</v>
      </c>
      <c r="G31" s="53">
        <v>0</v>
      </c>
      <c r="H31" s="49">
        <v>0</v>
      </c>
      <c r="I31" s="49">
        <v>0</v>
      </c>
      <c r="J31" s="35">
        <v>701</v>
      </c>
      <c r="K31" s="47" t="s">
        <v>60</v>
      </c>
    </row>
    <row r="32" spans="1:11" ht="34.5" customHeight="1">
      <c r="A32" s="72" t="s">
        <v>36</v>
      </c>
      <c r="B32" s="48">
        <f>SUM(C32:I32)</f>
        <v>95197.75600000001</v>
      </c>
      <c r="C32" s="54">
        <f aca="true" t="shared" si="7" ref="C32:H32">C31+C30+C28+C27+C26+C24+C23+C22+C21+C16</f>
        <v>55580.166000000005</v>
      </c>
      <c r="D32" s="54">
        <f t="shared" si="7"/>
        <v>2546.173</v>
      </c>
      <c r="E32" s="54">
        <f>E31+E30+E28+E27+E26+E24+E23+E22+E21+E16</f>
        <v>2670.189</v>
      </c>
      <c r="F32" s="54">
        <f t="shared" si="7"/>
        <v>31920.467</v>
      </c>
      <c r="G32" s="54">
        <f>G31+G30+G28+G27+G26+G24+G23+G22+G21+G16</f>
        <v>40.821</v>
      </c>
      <c r="H32" s="54">
        <f t="shared" si="7"/>
        <v>2327.868</v>
      </c>
      <c r="I32" s="54">
        <f>I31+I30+I28+I27+I26+I24+I23+I22+I21+I16</f>
        <v>112.072</v>
      </c>
      <c r="J32" s="4"/>
      <c r="K32" s="44"/>
    </row>
    <row r="33" ht="12.75">
      <c r="C33" s="40"/>
    </row>
    <row r="34" spans="1:6" ht="13.5" customHeight="1">
      <c r="A34" s="12"/>
      <c r="B34" s="40"/>
      <c r="C34" s="40"/>
      <c r="D34" s="40"/>
      <c r="E34" s="40"/>
      <c r="F34" s="40"/>
    </row>
    <row r="35" spans="1:11" ht="15.75" customHeight="1">
      <c r="A35" s="1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2.75" customHeight="1">
      <c r="A36" s="1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2" customHeight="1">
      <c r="A37" s="10"/>
      <c r="C37" s="40"/>
      <c r="D37" s="40"/>
      <c r="E37" s="40"/>
      <c r="F37" s="40"/>
      <c r="G37" s="40"/>
      <c r="H37" s="40"/>
      <c r="I37" s="40"/>
      <c r="J37" s="40"/>
      <c r="K37" s="40"/>
    </row>
    <row r="38" spans="3:11" ht="12.75">
      <c r="C38" s="40"/>
      <c r="D38" s="40"/>
      <c r="E38" s="40"/>
      <c r="F38" s="40"/>
      <c r="G38" s="40"/>
      <c r="H38" s="40"/>
      <c r="I38" s="40"/>
      <c r="J38" s="40"/>
      <c r="K38" s="40"/>
    </row>
    <row r="39" spans="3:11" ht="12.75">
      <c r="C39" s="40"/>
      <c r="D39" s="40"/>
      <c r="E39" s="40"/>
      <c r="F39" s="40"/>
      <c r="G39" s="40"/>
      <c r="H39" s="40"/>
      <c r="I39" s="40"/>
      <c r="J39" s="40"/>
      <c r="K39" s="40"/>
    </row>
    <row r="40" spans="3:11" ht="12.75">
      <c r="C40" s="40"/>
      <c r="D40" s="40"/>
      <c r="E40" s="40"/>
      <c r="F40" s="40"/>
      <c r="G40" s="40"/>
      <c r="H40" s="40"/>
      <c r="I40" s="40"/>
      <c r="J40" s="40"/>
      <c r="K40" s="40"/>
    </row>
    <row r="41" spans="3:11" ht="12.75">
      <c r="C41" s="40"/>
      <c r="D41" s="40"/>
      <c r="E41" s="40"/>
      <c r="F41" s="40"/>
      <c r="G41" s="40"/>
      <c r="H41" s="40"/>
      <c r="I41" s="40"/>
      <c r="J41" s="40"/>
      <c r="K41" s="40"/>
    </row>
    <row r="42" spans="3:11" ht="12.75">
      <c r="C42" s="40"/>
      <c r="D42" s="40"/>
      <c r="E42" s="40"/>
      <c r="F42" s="40"/>
      <c r="G42" s="40"/>
      <c r="H42" s="40"/>
      <c r="I42" s="40"/>
      <c r="J42" s="40"/>
      <c r="K42" s="40"/>
    </row>
    <row r="43" spans="3:11" ht="12.75">
      <c r="C43" s="40"/>
      <c r="D43" s="40"/>
      <c r="E43" s="40"/>
      <c r="F43" s="40"/>
      <c r="G43" s="40"/>
      <c r="H43" s="40"/>
      <c r="I43" s="40"/>
      <c r="J43" s="40"/>
      <c r="K43" s="40"/>
    </row>
    <row r="44" spans="3:11" ht="12.75">
      <c r="C44" s="40"/>
      <c r="D44" s="40"/>
      <c r="E44" s="40"/>
      <c r="F44" s="40"/>
      <c r="G44" s="40"/>
      <c r="H44" s="40"/>
      <c r="I44" s="40"/>
      <c r="J44" s="40"/>
      <c r="K44" s="40"/>
    </row>
    <row r="45" spans="3:11" ht="12.75">
      <c r="C45" s="40"/>
      <c r="D45" s="40"/>
      <c r="E45" s="40"/>
      <c r="F45" s="40"/>
      <c r="G45" s="40"/>
      <c r="H45" s="40"/>
      <c r="I45" s="40"/>
      <c r="J45" s="40"/>
      <c r="K45" s="40"/>
    </row>
    <row r="46" spans="3:11" ht="12.75">
      <c r="C46" s="40"/>
      <c r="D46" s="40"/>
      <c r="E46" s="40"/>
      <c r="F46" s="40"/>
      <c r="G46" s="40"/>
      <c r="H46" s="40"/>
      <c r="I46" s="40"/>
      <c r="J46" s="40"/>
      <c r="K46" s="40"/>
    </row>
    <row r="47" spans="3:11" ht="12.75">
      <c r="C47" s="40"/>
      <c r="D47" s="40"/>
      <c r="E47" s="40"/>
      <c r="F47" s="40"/>
      <c r="G47" s="40"/>
      <c r="H47" s="40"/>
      <c r="I47" s="40"/>
      <c r="J47" s="40"/>
      <c r="K47" s="40"/>
    </row>
    <row r="48" spans="3:11" ht="12.75">
      <c r="C48" s="40"/>
      <c r="D48" s="40"/>
      <c r="E48" s="40"/>
      <c r="F48" s="40"/>
      <c r="G48" s="40"/>
      <c r="H48" s="40"/>
      <c r="I48" s="40"/>
      <c r="J48" s="40"/>
      <c r="K48" s="40"/>
    </row>
    <row r="49" spans="3:11" ht="12.75">
      <c r="C49" s="40"/>
      <c r="D49" s="40"/>
      <c r="E49" s="40"/>
      <c r="F49" s="40"/>
      <c r="G49" s="40"/>
      <c r="H49" s="40"/>
      <c r="I49" s="40"/>
      <c r="J49" s="40"/>
      <c r="K49" s="40"/>
    </row>
    <row r="50" spans="3:11" ht="12.75">
      <c r="C50" s="40"/>
      <c r="D50" s="40"/>
      <c r="E50" s="40"/>
      <c r="F50" s="40"/>
      <c r="G50" s="40"/>
      <c r="H50" s="40"/>
      <c r="I50" s="40"/>
      <c r="J50" s="40"/>
      <c r="K50" s="40"/>
    </row>
    <row r="51" spans="3:11" ht="12.75">
      <c r="C51" s="40"/>
      <c r="D51" s="40"/>
      <c r="E51" s="40"/>
      <c r="F51" s="40"/>
      <c r="G51" s="40"/>
      <c r="H51" s="40"/>
      <c r="I51" s="40"/>
      <c r="J51" s="40"/>
      <c r="K51" s="40"/>
    </row>
    <row r="52" spans="3:11" ht="12.75">
      <c r="C52" s="40"/>
      <c r="D52" s="40"/>
      <c r="E52" s="40"/>
      <c r="F52" s="40"/>
      <c r="G52" s="40"/>
      <c r="H52" s="40"/>
      <c r="I52" s="40"/>
      <c r="J52" s="40"/>
      <c r="K52" s="40"/>
    </row>
    <row r="53" spans="3:11" ht="12.75">
      <c r="C53" s="40"/>
      <c r="D53" s="40"/>
      <c r="E53" s="40"/>
      <c r="F53" s="40"/>
      <c r="G53" s="40"/>
      <c r="H53" s="40"/>
      <c r="I53" s="40"/>
      <c r="J53" s="40"/>
      <c r="K53" s="40"/>
    </row>
    <row r="54" spans="3:11" ht="12.75">
      <c r="C54" s="40"/>
      <c r="D54" s="40"/>
      <c r="E54" s="40"/>
      <c r="F54" s="40"/>
      <c r="G54" s="40"/>
      <c r="H54" s="40"/>
      <c r="I54" s="40"/>
      <c r="J54" s="40"/>
      <c r="K54" s="40"/>
    </row>
  </sheetData>
  <sheetProtection/>
  <mergeCells count="6">
    <mergeCell ref="A1:J1"/>
    <mergeCell ref="A5:J5"/>
    <mergeCell ref="A8:A9"/>
    <mergeCell ref="B8:B9"/>
    <mergeCell ref="C8:H8"/>
    <mergeCell ref="J8:K8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18"/>
  <sheetViews>
    <sheetView zoomScaleSheetLayoutView="100" zoomScalePageLayoutView="0" workbookViewId="0" topLeftCell="A7">
      <selection activeCell="B14" sqref="B14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91" t="s">
        <v>28</v>
      </c>
      <c r="B1" s="91"/>
      <c r="C1" s="91"/>
      <c r="D1" s="91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26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80" t="s">
        <v>41</v>
      </c>
      <c r="B5" s="80"/>
      <c r="C5" s="80"/>
      <c r="D5" s="80"/>
      <c r="E5" s="3"/>
      <c r="F5" s="3"/>
      <c r="G5" s="3"/>
    </row>
    <row r="6" spans="1:7" ht="33" customHeight="1">
      <c r="A6" s="16" t="s">
        <v>30</v>
      </c>
      <c r="B6" s="18" t="str">
        <f>'Полезный отпуск'!B6</f>
        <v>февраль 2014г.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64" t="s">
        <v>13</v>
      </c>
      <c r="B8" s="65" t="s">
        <v>34</v>
      </c>
      <c r="C8" s="65" t="s">
        <v>37</v>
      </c>
      <c r="D8" s="65" t="s">
        <v>29</v>
      </c>
      <c r="E8" s="65" t="s">
        <v>65</v>
      </c>
      <c r="F8" s="65" t="s">
        <v>66</v>
      </c>
      <c r="G8" s="92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6" ht="15">
      <c r="A9" s="66" t="s">
        <v>45</v>
      </c>
      <c r="B9" s="60">
        <v>0</v>
      </c>
      <c r="C9" s="60">
        <f aca="true" t="shared" si="0" ref="C9:C14">B9</f>
        <v>0</v>
      </c>
      <c r="D9" s="60">
        <f aca="true" t="shared" si="1" ref="D9:D14">B9</f>
        <v>0</v>
      </c>
      <c r="E9" s="60">
        <v>0</v>
      </c>
      <c r="F9" s="60">
        <v>0</v>
      </c>
    </row>
    <row r="10" spans="1:6" ht="15">
      <c r="A10" s="66" t="s">
        <v>46</v>
      </c>
      <c r="B10" s="60">
        <v>100</v>
      </c>
      <c r="C10" s="60">
        <f t="shared" si="0"/>
        <v>100</v>
      </c>
      <c r="D10" s="60">
        <f t="shared" si="1"/>
        <v>100</v>
      </c>
      <c r="E10" s="60">
        <v>100</v>
      </c>
      <c r="F10" s="60">
        <v>100</v>
      </c>
    </row>
    <row r="11" spans="1:6" ht="21.75" customHeight="1">
      <c r="A11" s="66" t="s">
        <v>38</v>
      </c>
      <c r="B11" s="62">
        <v>2.97</v>
      </c>
      <c r="C11" s="61">
        <f t="shared" si="0"/>
        <v>2.97</v>
      </c>
      <c r="D11" s="61">
        <f t="shared" si="1"/>
        <v>2.97</v>
      </c>
      <c r="E11" s="61">
        <f>B11</f>
        <v>2.97</v>
      </c>
      <c r="F11" s="61">
        <f>B11</f>
        <v>2.97</v>
      </c>
    </row>
    <row r="12" spans="1:6" ht="45">
      <c r="A12" s="66" t="s">
        <v>53</v>
      </c>
      <c r="B12" s="62">
        <v>199</v>
      </c>
      <c r="C12" s="61">
        <f>B12</f>
        <v>199</v>
      </c>
      <c r="D12" s="61">
        <f t="shared" si="1"/>
        <v>199</v>
      </c>
      <c r="E12" s="61">
        <f>B12</f>
        <v>199</v>
      </c>
      <c r="F12" s="61">
        <f>B12</f>
        <v>199</v>
      </c>
    </row>
    <row r="13" spans="1:6" ht="45">
      <c r="A13" s="66" t="s">
        <v>54</v>
      </c>
      <c r="B13" s="62">
        <v>227.83</v>
      </c>
      <c r="C13" s="61">
        <f t="shared" si="0"/>
        <v>227.83</v>
      </c>
      <c r="D13" s="61">
        <f t="shared" si="1"/>
        <v>227.83</v>
      </c>
      <c r="E13" s="61">
        <f>B13</f>
        <v>227.83</v>
      </c>
      <c r="F13" s="61">
        <f>B13</f>
        <v>227.83</v>
      </c>
    </row>
    <row r="14" spans="1:6" ht="45">
      <c r="A14" s="66" t="s">
        <v>47</v>
      </c>
      <c r="B14" s="62">
        <v>873.05</v>
      </c>
      <c r="C14" s="61">
        <f t="shared" si="0"/>
        <v>873.05</v>
      </c>
      <c r="D14" s="61">
        <f t="shared" si="1"/>
        <v>873.05</v>
      </c>
      <c r="E14" s="61">
        <f>B14</f>
        <v>873.05</v>
      </c>
      <c r="F14" s="61">
        <f>B14</f>
        <v>873.05</v>
      </c>
    </row>
    <row r="15" spans="1:6" ht="46.5" customHeight="1">
      <c r="A15" s="66" t="s">
        <v>55</v>
      </c>
      <c r="B15" s="61">
        <f>B11+B12+B14</f>
        <v>1075.02</v>
      </c>
      <c r="C15" s="61">
        <f>C11+C12+C14</f>
        <v>1075.02</v>
      </c>
      <c r="D15" s="61">
        <f>D11+D12+D14</f>
        <v>1075.02</v>
      </c>
      <c r="E15" s="60">
        <f>E11+E12+E14</f>
        <v>1075.02</v>
      </c>
      <c r="F15" s="60">
        <f>F11+F12+F14</f>
        <v>1075.02</v>
      </c>
    </row>
    <row r="16" spans="1:6" ht="60">
      <c r="A16" s="66" t="s">
        <v>56</v>
      </c>
      <c r="B16" s="61">
        <f>B14+B13+B11</f>
        <v>1103.85</v>
      </c>
      <c r="C16" s="61">
        <f>C14+C13+C11</f>
        <v>1103.85</v>
      </c>
      <c r="D16" s="61">
        <f>D14+D13+D11</f>
        <v>1103.85</v>
      </c>
      <c r="E16" s="60">
        <f>E14+E13+E11</f>
        <v>1103.85</v>
      </c>
      <c r="F16" s="60">
        <f>F14+F13+F11</f>
        <v>1103.85</v>
      </c>
    </row>
    <row r="18" spans="1:4" ht="48" customHeight="1">
      <c r="A18" s="89" t="s">
        <v>48</v>
      </c>
      <c r="B18" s="89"/>
      <c r="C18" s="89"/>
      <c r="D18" s="89"/>
    </row>
  </sheetData>
  <sheetProtection/>
  <mergeCells count="11">
    <mergeCell ref="A1:D1"/>
    <mergeCell ref="A5:D5"/>
    <mergeCell ref="S8:T8"/>
    <mergeCell ref="M8:N8"/>
    <mergeCell ref="G8:H8"/>
    <mergeCell ref="A18:D18"/>
    <mergeCell ref="I8:J8"/>
    <mergeCell ref="K8:L8"/>
    <mergeCell ref="U8:V8"/>
    <mergeCell ref="Q8:R8"/>
    <mergeCell ref="O8:P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BF2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79" t="s">
        <v>20</v>
      </c>
      <c r="B1" s="79"/>
      <c r="C1" s="79"/>
      <c r="D1" s="79"/>
      <c r="E1" s="13"/>
    </row>
    <row r="2" spans="1:4" ht="15">
      <c r="A2" s="2"/>
      <c r="B2" s="2"/>
      <c r="C2" s="2"/>
      <c r="D2" s="2"/>
    </row>
    <row r="3" spans="1:4" ht="15">
      <c r="A3" s="2" t="s">
        <v>27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93" t="s">
        <v>22</v>
      </c>
      <c r="B5" s="93"/>
      <c r="C5" s="93"/>
      <c r="D5" s="93"/>
      <c r="E5" s="17"/>
    </row>
    <row r="6" spans="1:5" ht="42" customHeight="1">
      <c r="A6" s="16" t="s">
        <v>30</v>
      </c>
      <c r="B6" s="18" t="str">
        <f>'Полезный отпуск'!B6</f>
        <v>февраль 2014г.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95" t="s">
        <v>21</v>
      </c>
      <c r="B8" s="95"/>
      <c r="C8" s="95" t="s">
        <v>25</v>
      </c>
      <c r="D8" s="95"/>
    </row>
    <row r="9" spans="1:4" ht="15">
      <c r="A9" s="67" t="s">
        <v>23</v>
      </c>
      <c r="B9" s="67" t="s">
        <v>24</v>
      </c>
      <c r="C9" s="67" t="s">
        <v>23</v>
      </c>
      <c r="D9" s="67" t="s">
        <v>24</v>
      </c>
    </row>
    <row r="10" spans="1:4" ht="15">
      <c r="A10" s="20">
        <f>'Полезный отпуск'!B32</f>
        <v>95197.75600000001</v>
      </c>
      <c r="B10" s="33">
        <v>251.641</v>
      </c>
      <c r="C10" s="19">
        <f>'Полезный отпуск'!B25</f>
        <v>33179.815</v>
      </c>
      <c r="D10" s="20">
        <f>ROUND(C10/4937*12,3)</f>
        <v>80.648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94"/>
      <c r="B23" s="94"/>
      <c r="C23" s="94"/>
      <c r="D23" s="94"/>
      <c r="E23" s="9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</row>
    <row r="25" spans="1:58" ht="153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21"/>
  <sheetViews>
    <sheetView zoomScalePageLayoutView="0" workbookViewId="0" topLeftCell="A1">
      <pane xSplit="1" ySplit="1" topLeftCell="B5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A15" sqref="A15:D15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96" t="s">
        <v>14</v>
      </c>
      <c r="B1" s="96"/>
      <c r="C1" s="96"/>
      <c r="D1" s="96"/>
    </row>
    <row r="2" spans="1:4" ht="15">
      <c r="A2" s="25"/>
      <c r="B2" s="25"/>
      <c r="C2" s="25"/>
      <c r="D2" s="25"/>
    </row>
    <row r="3" spans="1:4" ht="15">
      <c r="A3" s="25" t="s">
        <v>18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 customHeight="1">
      <c r="A5" s="105" t="s">
        <v>49</v>
      </c>
      <c r="B5" s="105"/>
      <c r="C5" s="105"/>
      <c r="D5" s="105"/>
    </row>
    <row r="6" spans="1:4" ht="24" customHeight="1">
      <c r="A6" s="26" t="s">
        <v>30</v>
      </c>
      <c r="B6" s="27" t="str">
        <f>'Полезный отпуск'!B6</f>
        <v>февраль 2014г.</v>
      </c>
      <c r="C6" s="25"/>
      <c r="D6" s="25"/>
    </row>
    <row r="7" spans="1:4" ht="15">
      <c r="A7" s="25"/>
      <c r="B7" s="25"/>
      <c r="C7" s="25"/>
      <c r="D7" s="25"/>
    </row>
    <row r="8" spans="1:6" ht="41.25" customHeight="1">
      <c r="A8" s="68" t="s">
        <v>39</v>
      </c>
      <c r="B8" s="69" t="s">
        <v>40</v>
      </c>
      <c r="C8" s="97" t="s">
        <v>16</v>
      </c>
      <c r="D8" s="98"/>
      <c r="F8" s="57"/>
    </row>
    <row r="9" spans="1:6" ht="15.75">
      <c r="A9" s="68" t="s">
        <v>19</v>
      </c>
      <c r="B9" s="28" t="s">
        <v>15</v>
      </c>
      <c r="C9" s="99">
        <v>210.454</v>
      </c>
      <c r="D9" s="100"/>
      <c r="F9" s="63"/>
    </row>
    <row r="10" spans="1:6" ht="15">
      <c r="A10" s="68" t="s">
        <v>19</v>
      </c>
      <c r="B10" s="28" t="s">
        <v>43</v>
      </c>
      <c r="C10" s="99">
        <v>332.089</v>
      </c>
      <c r="D10" s="100"/>
      <c r="F10" s="58"/>
    </row>
    <row r="11" spans="1:6" ht="18.75">
      <c r="A11" s="68" t="s">
        <v>19</v>
      </c>
      <c r="B11" s="29" t="s">
        <v>17</v>
      </c>
      <c r="C11" s="99">
        <v>34.1</v>
      </c>
      <c r="D11" s="100"/>
      <c r="F11" s="59"/>
    </row>
    <row r="12" spans="1:6" ht="15">
      <c r="A12" s="106" t="s">
        <v>31</v>
      </c>
      <c r="B12" s="106"/>
      <c r="C12" s="101">
        <f>SUM(C9:C11)</f>
        <v>576.643</v>
      </c>
      <c r="D12" s="102"/>
      <c r="E12" s="8"/>
      <c r="F12" s="57"/>
    </row>
    <row r="13" spans="1:5" ht="15">
      <c r="A13" s="30"/>
      <c r="B13" s="30"/>
      <c r="C13" s="31"/>
      <c r="D13" s="30"/>
      <c r="E13" s="8"/>
    </row>
    <row r="14" spans="1:4" ht="33" customHeight="1">
      <c r="A14" s="104" t="s">
        <v>68</v>
      </c>
      <c r="B14" s="104"/>
      <c r="C14" s="104"/>
      <c r="D14" s="104"/>
    </row>
    <row r="15" spans="1:4" ht="82.5" customHeight="1">
      <c r="A15" s="103" t="s">
        <v>69</v>
      </c>
      <c r="B15" s="103"/>
      <c r="C15" s="103"/>
      <c r="D15" s="103"/>
    </row>
    <row r="16" spans="1:4" ht="67.5" customHeight="1">
      <c r="A16" s="103" t="s">
        <v>70</v>
      </c>
      <c r="B16" s="103"/>
      <c r="C16" s="103"/>
      <c r="D16" s="103"/>
    </row>
    <row r="17" spans="1:3" ht="12.75">
      <c r="A17" s="5"/>
      <c r="B17" s="5"/>
      <c r="C17" s="5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11">
    <mergeCell ref="A15:D15"/>
    <mergeCell ref="A16:D16"/>
    <mergeCell ref="A14:D14"/>
    <mergeCell ref="A5:D5"/>
    <mergeCell ref="A12:B12"/>
    <mergeCell ref="A1:D1"/>
    <mergeCell ref="C8:D8"/>
    <mergeCell ref="C9:D9"/>
    <mergeCell ref="C10:D10"/>
    <mergeCell ref="C11:D11"/>
    <mergeCell ref="C12:D12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96" t="s">
        <v>14</v>
      </c>
      <c r="B1" s="96"/>
      <c r="C1" s="96"/>
      <c r="D1" s="96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февраль 2014г.</v>
      </c>
    </row>
    <row r="5" spans="1:4" ht="39" customHeight="1">
      <c r="A5" s="107" t="s">
        <v>44</v>
      </c>
      <c r="B5" s="107"/>
      <c r="C5" s="107"/>
      <c r="D5" s="107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2014-05-16T06:59:41Z</dcterms:modified>
  <cp:category/>
  <cp:version/>
  <cp:contentType/>
  <cp:contentStatus/>
</cp:coreProperties>
</file>