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 refMode="R1C1"/>
</workbook>
</file>

<file path=xl/sharedStrings.xml><?xml version="1.0" encoding="utf-8"?>
<sst xmlns="http://schemas.openxmlformats.org/spreadsheetml/2006/main" count="103" uniqueCount="71">
  <si>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</si>
  <si>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</si>
  <si>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</si>
  <si>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</si>
  <si>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</si>
  <si>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</si>
  <si>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</si>
  <si>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</si>
  <si>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</si>
  <si>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</si>
  <si>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</si>
  <si>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</si>
  <si>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</si>
  <si>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</si>
  <si>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</si>
  <si>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</si>
  <si>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</si>
  <si>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</si>
  <si>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</si>
  <si>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</si>
  <si>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</si>
  <si>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</si>
  <si>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</si>
  <si>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</si>
  <si>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</si>
  <si>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</si>
  <si>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</si>
  <si>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</si>
  <si>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</si>
  <si>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</si>
  <si>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</si>
  <si>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</si>
  <si>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</si>
  <si>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</si>
  <si>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</si>
  <si>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</si>
  <si>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</si>
  <si>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</si>
  <si>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</si>
  <si>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</si>
  <si>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</si>
  <si>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</si>
  <si>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</si>
  <si>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</si>
  <si>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</si>
  <si>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</si>
  <si>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</si>
  <si>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</si>
  <si>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</si>
  <si>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</si>
  <si>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</si>
  <si>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</si>
  <si>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</si>
  <si>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</si>
  <si>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</si>
  <si>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</si>
  <si>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</si>
  <si>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</si>
  <si>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</si>
  <si>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</si>
  <si>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</si>
  <si>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</si>
  <si>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</si>
  <si>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</si>
  <si>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</si>
  <si>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</si>
  <si>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</si>
  <si>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</si>
  <si>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</si>
  <si>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</si>
  <si>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>апрель 2015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</si>
</sst>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92" fillId="0" borderId="0" xfId="0" applyFont="1" applyAlignment="1">
      <alignment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29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53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D13" sqref="D13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0" t="s">
        <v>38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9.5" customHeight="1">
      <c r="A6" s="16" t="s">
        <v>26</v>
      </c>
      <c r="B6" s="36" t="s">
        <v>70</v>
      </c>
      <c r="C6" s="2"/>
      <c r="D6" s="2"/>
      <c r="E6" s="39"/>
      <c r="F6" s="39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9"/>
      <c r="D7" s="39"/>
      <c r="E7" s="39"/>
      <c r="F7" s="39"/>
      <c r="G7" s="39"/>
      <c r="H7" s="39"/>
      <c r="I7" s="39"/>
      <c r="J7" s="39"/>
      <c r="K7" s="39"/>
      <c r="L7" s="2"/>
    </row>
    <row r="8" spans="1:13" s="76" customFormat="1" ht="15" customHeight="1">
      <c r="A8" s="91" t="s">
        <v>0</v>
      </c>
      <c r="B8" s="93" t="s">
        <v>28</v>
      </c>
      <c r="C8" s="95" t="s">
        <v>29</v>
      </c>
      <c r="D8" s="96"/>
      <c r="E8" s="96"/>
      <c r="F8" s="96"/>
      <c r="G8" s="96"/>
      <c r="H8" s="96"/>
      <c r="I8" s="97"/>
      <c r="J8" s="87"/>
      <c r="K8" s="87"/>
      <c r="L8" s="98" t="s">
        <v>1</v>
      </c>
      <c r="M8" s="98"/>
    </row>
    <row r="9" spans="1:13" s="76" customFormat="1" ht="62.25" customHeight="1">
      <c r="A9" s="92"/>
      <c r="B9" s="94"/>
      <c r="C9" s="88" t="s">
        <v>30</v>
      </c>
      <c r="D9" s="88" t="s">
        <v>69</v>
      </c>
      <c r="E9" s="88" t="s">
        <v>68</v>
      </c>
      <c r="F9" s="88" t="s">
        <v>25</v>
      </c>
      <c r="G9" s="88" t="s">
        <v>67</v>
      </c>
      <c r="H9" s="88" t="s">
        <v>57</v>
      </c>
      <c r="I9" s="88" t="s">
        <v>53</v>
      </c>
      <c r="J9" s="88" t="s">
        <v>59</v>
      </c>
      <c r="K9" s="88" t="s">
        <v>66</v>
      </c>
      <c r="L9" s="88" t="s">
        <v>54</v>
      </c>
      <c r="M9" s="88" t="s">
        <v>56</v>
      </c>
    </row>
    <row r="10" spans="1:13" ht="31.5">
      <c r="A10" s="66" t="s">
        <v>31</v>
      </c>
      <c r="B10" s="23">
        <f>B23+B24+B25+B26+B17</f>
        <v>54484.971000000005</v>
      </c>
      <c r="C10" s="23">
        <f>C23+C24+C25+C26+C17</f>
        <v>27243.555</v>
      </c>
      <c r="D10" s="23"/>
      <c r="E10" s="23">
        <f aca="true" t="shared" si="0" ref="E10:K10">E23+E24+E25+E26+E17</f>
        <v>2094.319</v>
      </c>
      <c r="F10" s="23">
        <f t="shared" si="0"/>
        <v>2154.095</v>
      </c>
      <c r="G10" s="23">
        <f t="shared" si="0"/>
        <v>19297.475000000002</v>
      </c>
      <c r="H10" s="23">
        <f t="shared" si="0"/>
        <v>20.483</v>
      </c>
      <c r="I10" s="23">
        <f>I23+I24+I25+I26+I17</f>
        <v>2763.416</v>
      </c>
      <c r="J10" s="23">
        <f t="shared" si="0"/>
        <v>139.119</v>
      </c>
      <c r="K10" s="23">
        <f t="shared" si="0"/>
        <v>772.509</v>
      </c>
      <c r="L10" s="4"/>
      <c r="M10" s="4"/>
    </row>
    <row r="11" spans="1:13" ht="12.75">
      <c r="A11" s="67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8" t="s">
        <v>58</v>
      </c>
      <c r="B12" s="24">
        <f>SUM(C12:K12)</f>
        <v>10.988</v>
      </c>
      <c r="C12" s="45">
        <f>SUM(C13:C16)</f>
        <v>5.0009999999999994</v>
      </c>
      <c r="D12" s="45">
        <f aca="true" t="shared" si="1" ref="D12:K12">SUM(D13:D16)</f>
        <v>0</v>
      </c>
      <c r="E12" s="45">
        <f t="shared" si="1"/>
        <v>0</v>
      </c>
      <c r="F12" s="45">
        <f t="shared" si="1"/>
        <v>1.996</v>
      </c>
      <c r="G12" s="45">
        <f t="shared" si="1"/>
        <v>3.991</v>
      </c>
      <c r="H12" s="45">
        <f t="shared" si="1"/>
        <v>0</v>
      </c>
      <c r="I12" s="45">
        <f t="shared" si="1"/>
        <v>0</v>
      </c>
      <c r="J12" s="45">
        <f t="shared" si="1"/>
        <v>0</v>
      </c>
      <c r="K12" s="45">
        <f t="shared" si="1"/>
        <v>0</v>
      </c>
      <c r="L12" s="4"/>
      <c r="M12" s="4"/>
    </row>
    <row r="13" spans="1:13" ht="15">
      <c r="A13" s="68" t="s">
        <v>2</v>
      </c>
      <c r="B13" s="24">
        <f>SUM(C13:K13)</f>
        <v>2.287</v>
      </c>
      <c r="C13" s="34">
        <v>2.287</v>
      </c>
      <c r="D13" s="45"/>
      <c r="E13" s="45">
        <v>0</v>
      </c>
      <c r="F13" s="45">
        <v>0</v>
      </c>
      <c r="G13" s="45">
        <v>0</v>
      </c>
      <c r="H13" s="45">
        <v>0</v>
      </c>
      <c r="I13" s="44">
        <v>0</v>
      </c>
      <c r="J13" s="69">
        <v>0</v>
      </c>
      <c r="K13" s="24">
        <v>0</v>
      </c>
      <c r="L13" s="35">
        <v>359698</v>
      </c>
      <c r="M13" s="35">
        <v>52923.13</v>
      </c>
    </row>
    <row r="14" spans="1:13" s="82" customFormat="1" ht="15">
      <c r="A14" s="78" t="s">
        <v>3</v>
      </c>
      <c r="B14" s="79">
        <f>SUM(C14:K14)</f>
        <v>1.583</v>
      </c>
      <c r="C14" s="51">
        <v>1.583</v>
      </c>
      <c r="D14" s="80"/>
      <c r="E14" s="80">
        <v>0</v>
      </c>
      <c r="F14" s="80">
        <v>0</v>
      </c>
      <c r="G14" s="80">
        <v>0</v>
      </c>
      <c r="H14" s="80">
        <v>0</v>
      </c>
      <c r="I14" s="79">
        <v>0</v>
      </c>
      <c r="J14" s="86">
        <v>0</v>
      </c>
      <c r="K14" s="79">
        <v>0</v>
      </c>
      <c r="L14" s="52">
        <v>450913</v>
      </c>
      <c r="M14" s="81" t="s">
        <v>55</v>
      </c>
    </row>
    <row r="15" spans="1:13" ht="15">
      <c r="A15" s="68" t="s">
        <v>4</v>
      </c>
      <c r="B15" s="24">
        <f>SUM(C15:K15)</f>
        <v>5.745</v>
      </c>
      <c r="C15" s="34">
        <v>0.685</v>
      </c>
      <c r="D15" s="34"/>
      <c r="E15" s="24">
        <v>0</v>
      </c>
      <c r="F15" s="77">
        <v>1.984</v>
      </c>
      <c r="G15" s="85">
        <v>3.076</v>
      </c>
      <c r="H15" s="24">
        <v>0</v>
      </c>
      <c r="I15" s="24">
        <v>0</v>
      </c>
      <c r="J15" s="69">
        <v>0</v>
      </c>
      <c r="K15" s="24">
        <v>0</v>
      </c>
      <c r="L15" s="35">
        <v>769954</v>
      </c>
      <c r="M15" s="46" t="s">
        <v>55</v>
      </c>
    </row>
    <row r="16" spans="1:13" ht="15">
      <c r="A16" s="68" t="s">
        <v>5</v>
      </c>
      <c r="B16" s="24">
        <f>SUM(C16:K16)</f>
        <v>1.373</v>
      </c>
      <c r="C16" s="34">
        <v>0.446</v>
      </c>
      <c r="D16" s="34"/>
      <c r="E16" s="24">
        <v>0</v>
      </c>
      <c r="F16" s="85">
        <v>0.012</v>
      </c>
      <c r="G16" s="85">
        <v>0.915</v>
      </c>
      <c r="H16" s="24">
        <v>0</v>
      </c>
      <c r="I16" s="24">
        <v>0</v>
      </c>
      <c r="J16" s="69">
        <v>0</v>
      </c>
      <c r="K16" s="24">
        <v>0</v>
      </c>
      <c r="L16" s="35">
        <v>821079</v>
      </c>
      <c r="M16" s="46" t="s">
        <v>55</v>
      </c>
    </row>
    <row r="17" spans="1:13" ht="30">
      <c r="A17" s="68" t="s">
        <v>47</v>
      </c>
      <c r="B17" s="45">
        <f>SUM(B18:B21)</f>
        <v>8032.871</v>
      </c>
      <c r="C17" s="45">
        <f>SUM(C18:C21)</f>
        <v>3115.3599999999997</v>
      </c>
      <c r="D17" s="45">
        <f aca="true" t="shared" si="2" ref="D17:K17">SUM(D18:D21)</f>
        <v>0</v>
      </c>
      <c r="E17" s="45">
        <f t="shared" si="2"/>
        <v>0</v>
      </c>
      <c r="F17" s="45">
        <f t="shared" si="2"/>
        <v>2154.095</v>
      </c>
      <c r="G17" s="45">
        <f>SUM(G18:G21)</f>
        <v>0</v>
      </c>
      <c r="H17" s="45">
        <f t="shared" si="2"/>
        <v>0</v>
      </c>
      <c r="I17" s="45">
        <f t="shared" si="2"/>
        <v>2763.416</v>
      </c>
      <c r="J17" s="45">
        <f t="shared" si="2"/>
        <v>0</v>
      </c>
      <c r="K17" s="45">
        <f t="shared" si="2"/>
        <v>0</v>
      </c>
      <c r="L17" s="4"/>
      <c r="M17" s="4"/>
    </row>
    <row r="18" spans="1:13" ht="15">
      <c r="A18" s="68" t="s">
        <v>2</v>
      </c>
      <c r="B18" s="24">
        <f>SUM(C18:K18)</f>
        <v>4127.969</v>
      </c>
      <c r="C18" s="77">
        <v>1364.553</v>
      </c>
      <c r="D18" s="45"/>
      <c r="E18" s="24">
        <v>0</v>
      </c>
      <c r="F18" s="45">
        <v>0</v>
      </c>
      <c r="G18" s="45">
        <v>0</v>
      </c>
      <c r="H18" s="45">
        <v>0</v>
      </c>
      <c r="I18" s="44">
        <v>2763.416</v>
      </c>
      <c r="J18" s="69">
        <v>0</v>
      </c>
      <c r="K18" s="24">
        <v>0</v>
      </c>
      <c r="L18" s="38">
        <v>1000</v>
      </c>
      <c r="M18" s="38">
        <v>911.55</v>
      </c>
    </row>
    <row r="19" spans="1:13" s="82" customFormat="1" ht="15">
      <c r="A19" s="78" t="s">
        <v>3</v>
      </c>
      <c r="B19" s="79">
        <f>SUM(C19:K19)</f>
        <v>1034.482</v>
      </c>
      <c r="C19" s="83">
        <v>1034.482</v>
      </c>
      <c r="D19" s="80"/>
      <c r="E19" s="79">
        <v>0</v>
      </c>
      <c r="F19" s="80">
        <v>0</v>
      </c>
      <c r="G19" s="80">
        <v>0</v>
      </c>
      <c r="H19" s="80">
        <v>0</v>
      </c>
      <c r="I19" s="24">
        <v>0</v>
      </c>
      <c r="J19" s="86">
        <v>0</v>
      </c>
      <c r="K19" s="79">
        <v>0</v>
      </c>
      <c r="L19" s="84">
        <v>1048</v>
      </c>
      <c r="M19" s="81" t="s">
        <v>55</v>
      </c>
    </row>
    <row r="20" spans="1:13" ht="15">
      <c r="A20" s="68" t="s">
        <v>4</v>
      </c>
      <c r="B20" s="24">
        <f>SUM(C20:K20)</f>
        <v>2135.569</v>
      </c>
      <c r="C20" s="34">
        <v>429.421</v>
      </c>
      <c r="D20" s="34"/>
      <c r="E20" s="24">
        <v>0</v>
      </c>
      <c r="F20" s="77">
        <v>1706.148</v>
      </c>
      <c r="G20" s="85">
        <v>0</v>
      </c>
      <c r="H20" s="24">
        <v>0</v>
      </c>
      <c r="I20" s="24">
        <v>0</v>
      </c>
      <c r="J20" s="69">
        <v>0</v>
      </c>
      <c r="K20" s="24">
        <v>0</v>
      </c>
      <c r="L20" s="38">
        <v>806</v>
      </c>
      <c r="M20" s="46" t="s">
        <v>55</v>
      </c>
    </row>
    <row r="21" spans="1:13" ht="15">
      <c r="A21" s="68" t="s">
        <v>5</v>
      </c>
      <c r="B21" s="24">
        <f>SUM(C21:K21)</f>
        <v>734.851</v>
      </c>
      <c r="C21" s="34">
        <v>286.904</v>
      </c>
      <c r="D21" s="34"/>
      <c r="E21" s="24">
        <v>0</v>
      </c>
      <c r="F21" s="85">
        <v>447.947</v>
      </c>
      <c r="G21" s="85">
        <v>0</v>
      </c>
      <c r="H21" s="24">
        <v>0</v>
      </c>
      <c r="I21" s="24">
        <v>0</v>
      </c>
      <c r="J21" s="69">
        <v>0</v>
      </c>
      <c r="K21" s="24">
        <v>0</v>
      </c>
      <c r="L21" s="38">
        <v>705</v>
      </c>
      <c r="M21" s="46" t="s">
        <v>55</v>
      </c>
    </row>
    <row r="22" spans="1:13" ht="12.75">
      <c r="A22" s="67" t="s">
        <v>48</v>
      </c>
      <c r="B22" s="37"/>
      <c r="C22" s="37"/>
      <c r="D22" s="37"/>
      <c r="E22" s="37"/>
      <c r="F22" s="37"/>
      <c r="G22" s="37"/>
      <c r="H22" s="37"/>
      <c r="I22" s="37"/>
      <c r="J22" s="70"/>
      <c r="K22" s="37"/>
      <c r="L22" s="37"/>
      <c r="M22" s="37"/>
    </row>
    <row r="23" spans="1:13" ht="15">
      <c r="A23" s="68" t="s">
        <v>2</v>
      </c>
      <c r="B23" s="24">
        <f>SUM(C23:K23)</f>
        <v>7355.159000000001</v>
      </c>
      <c r="C23" s="51">
        <f>6750.863-C18</f>
        <v>5386.31</v>
      </c>
      <c r="D23" s="51"/>
      <c r="E23" s="41">
        <v>1888.571</v>
      </c>
      <c r="F23" s="41">
        <v>0</v>
      </c>
      <c r="G23" s="41">
        <v>80.278</v>
      </c>
      <c r="H23" s="48">
        <v>0</v>
      </c>
      <c r="I23" s="48">
        <v>0</v>
      </c>
      <c r="J23" s="71">
        <v>0</v>
      </c>
      <c r="K23" s="48">
        <v>0</v>
      </c>
      <c r="L23" s="35">
        <v>1751.2</v>
      </c>
      <c r="M23" s="46" t="s">
        <v>55</v>
      </c>
    </row>
    <row r="24" spans="1:13" ht="15">
      <c r="A24" s="68" t="s">
        <v>3</v>
      </c>
      <c r="B24" s="24">
        <f>SUM(C24:K24)</f>
        <v>759.8640000000001</v>
      </c>
      <c r="C24" s="51">
        <f>1780.707-C19</f>
        <v>746.2250000000001</v>
      </c>
      <c r="D24" s="51"/>
      <c r="E24" s="42">
        <v>1.501</v>
      </c>
      <c r="F24" s="41">
        <v>0</v>
      </c>
      <c r="G24" s="41">
        <v>0</v>
      </c>
      <c r="H24" s="41">
        <v>12.138</v>
      </c>
      <c r="I24" s="47">
        <v>0</v>
      </c>
      <c r="J24" s="72">
        <v>0</v>
      </c>
      <c r="K24" s="47">
        <v>0</v>
      </c>
      <c r="L24" s="35">
        <v>1879.9</v>
      </c>
      <c r="M24" s="46" t="s">
        <v>55</v>
      </c>
    </row>
    <row r="25" spans="1:13" ht="15">
      <c r="A25" s="68" t="s">
        <v>4</v>
      </c>
      <c r="B25" s="24">
        <f>SUM(C25:K25)</f>
        <v>16039.596000000001</v>
      </c>
      <c r="C25" s="51">
        <f>8547.102-C20</f>
        <v>8117.6810000000005</v>
      </c>
      <c r="D25" s="51"/>
      <c r="E25" s="42">
        <v>17.68</v>
      </c>
      <c r="F25" s="41">
        <v>0</v>
      </c>
      <c r="G25" s="41">
        <v>7366.041</v>
      </c>
      <c r="H25" s="41">
        <v>8.345</v>
      </c>
      <c r="I25" s="47">
        <v>0</v>
      </c>
      <c r="J25" s="41">
        <v>125.723</v>
      </c>
      <c r="K25" s="65">
        <v>404.126</v>
      </c>
      <c r="L25" s="35">
        <v>2273.7</v>
      </c>
      <c r="M25" s="46" t="s">
        <v>55</v>
      </c>
    </row>
    <row r="26" spans="1:13" ht="15">
      <c r="A26" s="68" t="s">
        <v>5</v>
      </c>
      <c r="B26" s="24">
        <f>SUM(C26:K26)</f>
        <v>22297.481</v>
      </c>
      <c r="C26" s="51">
        <f>10164.883-C21</f>
        <v>9877.979</v>
      </c>
      <c r="D26" s="51"/>
      <c r="E26" s="42">
        <v>186.567</v>
      </c>
      <c r="F26" s="42">
        <v>0</v>
      </c>
      <c r="G26" s="42">
        <v>11851.156</v>
      </c>
      <c r="H26" s="41">
        <v>0</v>
      </c>
      <c r="I26" s="47">
        <v>0</v>
      </c>
      <c r="J26" s="41">
        <v>13.396</v>
      </c>
      <c r="K26" s="65">
        <v>368.383</v>
      </c>
      <c r="L26" s="35">
        <v>2921.6</v>
      </c>
      <c r="M26" s="46" t="s">
        <v>55</v>
      </c>
    </row>
    <row r="27" spans="1:13" ht="15.75">
      <c r="A27" s="66" t="s">
        <v>6</v>
      </c>
      <c r="B27" s="23">
        <f>SUM(B28:B30)</f>
        <v>37220.621</v>
      </c>
      <c r="C27" s="22">
        <f>SUM(C28:C30)</f>
        <v>20079.299</v>
      </c>
      <c r="D27" s="22">
        <f aca="true" t="shared" si="3" ref="D27:J27">SUM(D28:D30)</f>
        <v>5755.134</v>
      </c>
      <c r="E27" s="22">
        <f t="shared" si="3"/>
        <v>119.886</v>
      </c>
      <c r="F27" s="22">
        <f t="shared" si="3"/>
        <v>991.492</v>
      </c>
      <c r="G27" s="22">
        <f t="shared" si="3"/>
        <v>10274.81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3">
        <f>SUM(K28:K30)</f>
        <v>0</v>
      </c>
      <c r="L27" s="4"/>
      <c r="M27" s="43"/>
    </row>
    <row r="28" spans="1:13" ht="15">
      <c r="A28" s="68" t="s">
        <v>7</v>
      </c>
      <c r="B28" s="24">
        <f>SUM(C28:K28)</f>
        <v>20428.061999999998</v>
      </c>
      <c r="C28" s="52">
        <f>4701.722+159.379</f>
        <v>4861.101</v>
      </c>
      <c r="D28" s="52">
        <v>5755.134</v>
      </c>
      <c r="E28" s="42">
        <f>90.301+14.41</f>
        <v>104.711</v>
      </c>
      <c r="F28" s="74">
        <f>825.752+44.64</f>
        <v>870.3919999999999</v>
      </c>
      <c r="G28" s="74">
        <f>8665.786+170.938</f>
        <v>8836.724</v>
      </c>
      <c r="H28" s="49">
        <v>0</v>
      </c>
      <c r="I28" s="47">
        <v>0</v>
      </c>
      <c r="J28" s="72">
        <v>0</v>
      </c>
      <c r="K28" s="47">
        <v>0</v>
      </c>
      <c r="L28" s="35">
        <v>1741.7</v>
      </c>
      <c r="M28" s="46" t="s">
        <v>55</v>
      </c>
    </row>
    <row r="29" spans="1:13" ht="24" customHeight="1">
      <c r="A29" s="68" t="s">
        <v>8</v>
      </c>
      <c r="B29" s="24">
        <f>SUM(C29:K29)</f>
        <v>16017.048999999999</v>
      </c>
      <c r="C29" s="52">
        <v>15197.909</v>
      </c>
      <c r="D29" s="52"/>
      <c r="E29" s="42">
        <v>15.175</v>
      </c>
      <c r="F29" s="42">
        <v>121.1</v>
      </c>
      <c r="G29" s="42">
        <v>682.865</v>
      </c>
      <c r="H29" s="49">
        <v>0</v>
      </c>
      <c r="I29" s="47">
        <v>0</v>
      </c>
      <c r="J29" s="72">
        <v>0</v>
      </c>
      <c r="K29" s="47">
        <v>0</v>
      </c>
      <c r="L29" s="35">
        <v>948.5</v>
      </c>
      <c r="M29" s="46" t="s">
        <v>55</v>
      </c>
    </row>
    <row r="30" spans="1:13" ht="15">
      <c r="A30" s="68" t="s">
        <v>9</v>
      </c>
      <c r="B30" s="24">
        <f>SUM(C30:K30)</f>
        <v>775.51</v>
      </c>
      <c r="C30" s="52">
        <v>20.289</v>
      </c>
      <c r="D30" s="52"/>
      <c r="E30" s="42">
        <v>0</v>
      </c>
      <c r="F30" s="42">
        <v>0</v>
      </c>
      <c r="G30" s="42">
        <v>755.221</v>
      </c>
      <c r="H30" s="49">
        <v>0</v>
      </c>
      <c r="I30" s="47">
        <v>0</v>
      </c>
      <c r="J30" s="72">
        <v>0</v>
      </c>
      <c r="K30" s="47">
        <v>0</v>
      </c>
      <c r="L30" s="35">
        <v>948.5</v>
      </c>
      <c r="M30" s="46" t="s">
        <v>55</v>
      </c>
    </row>
    <row r="31" spans="1:13" ht="34.5" customHeight="1">
      <c r="A31" s="66" t="s">
        <v>32</v>
      </c>
      <c r="B31" s="50">
        <f>B10+B27</f>
        <v>91705.592</v>
      </c>
      <c r="C31" s="50">
        <f>SUM(C28:C30)+SUM(C23:C26)+SUM(C18:C21)</f>
        <v>47322.854</v>
      </c>
      <c r="D31" s="50">
        <f>SUM(D28:D30)+SUM(D23:D26)+SUM(D18:D21)</f>
        <v>5755.134</v>
      </c>
      <c r="E31" s="50">
        <f>SUM(E28:E30)+SUM(E23:E26)+SUM(E18:E21)</f>
        <v>2214.205</v>
      </c>
      <c r="F31" s="50">
        <f>SUM(F28:F30)+SUM(F23:F26)+SUM(F18:F21)</f>
        <v>3145.5869999999995</v>
      </c>
      <c r="G31" s="50">
        <f>SUM(G28:G30)+SUM(G23:G26)</f>
        <v>29572.285000000003</v>
      </c>
      <c r="H31" s="50">
        <f>SUM(H28:H30)+SUM(H23:H26)+SUM(H18:H21)</f>
        <v>20.483</v>
      </c>
      <c r="I31" s="50">
        <f>SUM(I28:I30)+SUM(I23:I26)+SUM(I18:I21)</f>
        <v>2763.416</v>
      </c>
      <c r="J31" s="50">
        <f>SUM(J28:J30)+SUM(J23:J26)+SUM(J18:J21)</f>
        <v>139.119</v>
      </c>
      <c r="K31" s="50">
        <f>SUM(K28:K30)+SUM(K23:K26)</f>
        <v>772.509</v>
      </c>
      <c r="L31" s="4"/>
      <c r="M31" s="43"/>
    </row>
    <row r="32" spans="2:4" ht="12.75">
      <c r="B32" s="40"/>
      <c r="C32" s="40"/>
      <c r="D32" s="40"/>
    </row>
    <row r="33" spans="1:7" ht="13.5" customHeight="1">
      <c r="A33" s="12"/>
      <c r="B33" s="40"/>
      <c r="C33" s="40"/>
      <c r="D33" s="40"/>
      <c r="E33" s="40"/>
      <c r="F33" s="40"/>
      <c r="G33" s="40"/>
    </row>
    <row r="34" spans="1:13" ht="15.75" customHeight="1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" customHeight="1">
      <c r="A36" s="10"/>
      <c r="B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4:13" ht="12.75"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12.75">
      <c r="B38" s="73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2.75">
      <c r="B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4:13" ht="12.75"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4:13" ht="12.75"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4:13" ht="12.75"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3:13" ht="12.7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3:13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3:13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3:13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3:13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3:13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3:13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3:13" ht="12.7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3:13" ht="12.7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3:13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3:13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18"/>
  <sheetViews>
    <sheetView zoomScaleSheetLayoutView="100" zoomScalePageLayoutView="0" workbookViewId="0" topLeftCell="A7">
      <selection activeCell="B12" sqref="B12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9" t="s">
        <v>24</v>
      </c>
      <c r="B1" s="99"/>
      <c r="C1" s="99"/>
      <c r="D1" s="99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0" t="s">
        <v>37</v>
      </c>
      <c r="B5" s="90"/>
      <c r="C5" s="90"/>
      <c r="D5" s="90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апрель 2015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9" t="s">
        <v>10</v>
      </c>
      <c r="B8" s="60" t="s">
        <v>30</v>
      </c>
      <c r="C8" s="60" t="s">
        <v>33</v>
      </c>
      <c r="D8" s="60" t="s">
        <v>25</v>
      </c>
      <c r="E8" s="60" t="s">
        <v>60</v>
      </c>
      <c r="F8" s="60" t="s">
        <v>61</v>
      </c>
      <c r="G8" s="101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6" ht="15">
      <c r="A9" s="61" t="s">
        <v>41</v>
      </c>
      <c r="B9" s="56">
        <v>0</v>
      </c>
      <c r="C9" s="56">
        <f aca="true" t="shared" si="0" ref="C9:C14">B9</f>
        <v>0</v>
      </c>
      <c r="D9" s="56">
        <f aca="true" t="shared" si="1" ref="D9:D14">B9</f>
        <v>0</v>
      </c>
      <c r="E9" s="56">
        <v>0</v>
      </c>
      <c r="F9" s="56">
        <v>0</v>
      </c>
    </row>
    <row r="10" spans="1:6" ht="15">
      <c r="A10" s="61" t="s">
        <v>42</v>
      </c>
      <c r="B10" s="56">
        <v>100</v>
      </c>
      <c r="C10" s="56">
        <f t="shared" si="0"/>
        <v>100</v>
      </c>
      <c r="D10" s="56">
        <f t="shared" si="1"/>
        <v>100</v>
      </c>
      <c r="E10" s="56">
        <v>100</v>
      </c>
      <c r="F10" s="56">
        <v>100</v>
      </c>
    </row>
    <row r="11" spans="1:6" ht="21.75" customHeight="1">
      <c r="A11" s="61" t="s">
        <v>34</v>
      </c>
      <c r="B11" s="58">
        <v>3.14</v>
      </c>
      <c r="C11" s="57">
        <f t="shared" si="0"/>
        <v>3.14</v>
      </c>
      <c r="D11" s="57">
        <f t="shared" si="1"/>
        <v>3.14</v>
      </c>
      <c r="E11" s="57">
        <f>B11</f>
        <v>3.14</v>
      </c>
      <c r="F11" s="57">
        <f>B11</f>
        <v>3.14</v>
      </c>
    </row>
    <row r="12" spans="1:6" ht="45">
      <c r="A12" s="61" t="s">
        <v>49</v>
      </c>
      <c r="B12" s="58">
        <v>274</v>
      </c>
      <c r="C12" s="57">
        <f>B12</f>
        <v>274</v>
      </c>
      <c r="D12" s="57">
        <f t="shared" si="1"/>
        <v>274</v>
      </c>
      <c r="E12" s="57">
        <f>B12</f>
        <v>274</v>
      </c>
      <c r="F12" s="57">
        <f>B12</f>
        <v>274</v>
      </c>
    </row>
    <row r="13" spans="1:6" ht="45">
      <c r="A13" s="61" t="s">
        <v>50</v>
      </c>
      <c r="B13" s="58">
        <v>249.44</v>
      </c>
      <c r="C13" s="57">
        <f t="shared" si="0"/>
        <v>249.44</v>
      </c>
      <c r="D13" s="57">
        <f t="shared" si="1"/>
        <v>249.44</v>
      </c>
      <c r="E13" s="57">
        <f>B13</f>
        <v>249.44</v>
      </c>
      <c r="F13" s="57">
        <f>B13</f>
        <v>249.44</v>
      </c>
    </row>
    <row r="14" spans="1:6" ht="45">
      <c r="A14" s="61" t="s">
        <v>43</v>
      </c>
      <c r="B14" s="58">
        <v>970.13</v>
      </c>
      <c r="C14" s="57">
        <f t="shared" si="0"/>
        <v>970.13</v>
      </c>
      <c r="D14" s="57">
        <f t="shared" si="1"/>
        <v>970.13</v>
      </c>
      <c r="E14" s="57">
        <f>B14</f>
        <v>970.13</v>
      </c>
      <c r="F14" s="57">
        <f>B14</f>
        <v>970.13</v>
      </c>
    </row>
    <row r="15" spans="1:6" ht="46.5" customHeight="1">
      <c r="A15" s="61" t="s">
        <v>51</v>
      </c>
      <c r="B15" s="57">
        <f>B11+B12+B14</f>
        <v>1247.27</v>
      </c>
      <c r="C15" s="57">
        <f>C11+C12+C14</f>
        <v>1247.27</v>
      </c>
      <c r="D15" s="57">
        <f>D11+D12+D14</f>
        <v>1247.27</v>
      </c>
      <c r="E15" s="56">
        <f>E11+E12+E14</f>
        <v>1247.27</v>
      </c>
      <c r="F15" s="56">
        <f>F11+F12+F14</f>
        <v>1247.27</v>
      </c>
    </row>
    <row r="16" spans="1:6" ht="60">
      <c r="A16" s="61" t="s">
        <v>52</v>
      </c>
      <c r="B16" s="57">
        <f>B14+B13+B11</f>
        <v>1222.71</v>
      </c>
      <c r="C16" s="57">
        <f>C14+C13+C11</f>
        <v>1222.71</v>
      </c>
      <c r="D16" s="57">
        <f>D14+D13+D11</f>
        <v>1222.71</v>
      </c>
      <c r="E16" s="56">
        <f>E14+E13+E11</f>
        <v>1222.71</v>
      </c>
      <c r="F16" s="56">
        <f>F14+F13+F11</f>
        <v>1222.71</v>
      </c>
    </row>
    <row r="18" spans="1:4" ht="48" customHeight="1">
      <c r="A18" s="102" t="s">
        <v>44</v>
      </c>
      <c r="B18" s="102"/>
      <c r="C18" s="102"/>
      <c r="D18" s="102"/>
    </row>
  </sheetData>
  <sheetProtection/>
  <mergeCells count="11">
    <mergeCell ref="U8:V8"/>
    <mergeCell ref="Q8:R8"/>
    <mergeCell ref="O8:P8"/>
    <mergeCell ref="A1:D1"/>
    <mergeCell ref="A5:D5"/>
    <mergeCell ref="S8:T8"/>
    <mergeCell ref="M8:N8"/>
    <mergeCell ref="G8:H8"/>
    <mergeCell ref="A18:D18"/>
    <mergeCell ref="I8:J8"/>
    <mergeCell ref="K8:L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F25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9" t="s">
        <v>16</v>
      </c>
      <c r="B1" s="89"/>
      <c r="C1" s="89"/>
      <c r="D1" s="89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3" t="s">
        <v>18</v>
      </c>
      <c r="B5" s="103"/>
      <c r="C5" s="103"/>
      <c r="D5" s="103"/>
      <c r="E5" s="17"/>
    </row>
    <row r="6" spans="1:5" ht="42" customHeight="1">
      <c r="A6" s="16" t="s">
        <v>26</v>
      </c>
      <c r="B6" s="18" t="str">
        <f>'Полезный отпуск'!B6</f>
        <v>апрель 2015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5" t="s">
        <v>17</v>
      </c>
      <c r="B8" s="105"/>
      <c r="C8" s="105" t="s">
        <v>21</v>
      </c>
      <c r="D8" s="105"/>
    </row>
    <row r="9" spans="1:4" ht="15">
      <c r="A9" s="62" t="s">
        <v>19</v>
      </c>
      <c r="B9" s="62" t="s">
        <v>20</v>
      </c>
      <c r="C9" s="62" t="s">
        <v>19</v>
      </c>
      <c r="D9" s="62" t="s">
        <v>20</v>
      </c>
    </row>
    <row r="10" spans="1:4" ht="15">
      <c r="A10" s="20">
        <f>'Полезный отпуск'!B31</f>
        <v>91705.592</v>
      </c>
      <c r="B10" s="33">
        <v>222.844</v>
      </c>
      <c r="C10" s="19">
        <f>'Полезный отпуск'!B27</f>
        <v>37220.621</v>
      </c>
      <c r="D10" s="20">
        <f>ROUND(C10/4937*12,3)</f>
        <v>90.469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4"/>
      <c r="B23" s="104"/>
      <c r="C23" s="104"/>
      <c r="D23" s="104"/>
      <c r="E23" s="10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ht="153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0" sqref="C10:D10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12" t="s">
        <v>11</v>
      </c>
      <c r="B1" s="112"/>
      <c r="C1" s="112"/>
      <c r="D1" s="112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10" t="s">
        <v>45</v>
      </c>
      <c r="B5" s="110"/>
      <c r="C5" s="110"/>
      <c r="D5" s="110"/>
    </row>
    <row r="6" spans="1:4" ht="24" customHeight="1">
      <c r="A6" s="26" t="s">
        <v>26</v>
      </c>
      <c r="B6" s="27" t="str">
        <f>'Полезный отпуск'!B6</f>
        <v>апрель 2015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3" t="s">
        <v>35</v>
      </c>
      <c r="B8" s="64" t="s">
        <v>36</v>
      </c>
      <c r="C8" s="113" t="s">
        <v>13</v>
      </c>
      <c r="D8" s="114"/>
      <c r="F8" s="53"/>
    </row>
    <row r="9" spans="1:6" ht="15.75">
      <c r="A9" s="63" t="s">
        <v>12</v>
      </c>
      <c r="B9" s="28" t="s">
        <v>12</v>
      </c>
      <c r="C9" s="115">
        <v>448.345</v>
      </c>
      <c r="D9" s="116"/>
      <c r="F9" s="75"/>
    </row>
    <row r="10" spans="1:6" ht="15">
      <c r="A10" s="63" t="s">
        <v>39</v>
      </c>
      <c r="B10" s="28" t="s">
        <v>39</v>
      </c>
      <c r="C10" s="115">
        <v>0.289</v>
      </c>
      <c r="D10" s="116"/>
      <c r="F10" s="54"/>
    </row>
    <row r="11" spans="1:6" ht="18.75">
      <c r="A11" s="63" t="s">
        <v>14</v>
      </c>
      <c r="B11" s="29" t="s">
        <v>14</v>
      </c>
      <c r="C11" s="115">
        <v>0.005</v>
      </c>
      <c r="D11" s="116"/>
      <c r="F11" s="55"/>
    </row>
    <row r="12" spans="1:6" ht="15">
      <c r="A12" s="111" t="s">
        <v>27</v>
      </c>
      <c r="B12" s="111"/>
      <c r="C12" s="106">
        <f>SUM(C9:C11)</f>
        <v>448.639</v>
      </c>
      <c r="D12" s="107"/>
      <c r="E12" s="8"/>
      <c r="F12" s="53"/>
    </row>
    <row r="13" spans="1:5" ht="15">
      <c r="A13" s="30"/>
      <c r="B13" s="30"/>
      <c r="C13" s="31"/>
      <c r="D13" s="30"/>
      <c r="E13" s="8"/>
    </row>
    <row r="14" spans="1:4" ht="33" customHeight="1">
      <c r="A14" s="109" t="s">
        <v>62</v>
      </c>
      <c r="B14" s="109"/>
      <c r="C14" s="109"/>
      <c r="D14" s="109"/>
    </row>
    <row r="15" spans="1:4" ht="82.5" customHeight="1">
      <c r="A15" s="108" t="s">
        <v>63</v>
      </c>
      <c r="B15" s="108"/>
      <c r="C15" s="108"/>
      <c r="D15" s="108"/>
    </row>
    <row r="16" spans="1:4" ht="67.5" customHeight="1">
      <c r="A16" s="108" t="s">
        <v>64</v>
      </c>
      <c r="B16" s="108"/>
      <c r="C16" s="108"/>
      <c r="D16" s="108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:D1"/>
    <mergeCell ref="C8:D8"/>
    <mergeCell ref="C9:D9"/>
    <mergeCell ref="C10:D10"/>
    <mergeCell ref="C11:D11"/>
    <mergeCell ref="C12:D12"/>
    <mergeCell ref="A15:D15"/>
    <mergeCell ref="A16:D16"/>
    <mergeCell ref="A14:D14"/>
    <mergeCell ref="A5:D5"/>
    <mergeCell ref="A12:B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D20" sqref="D20:D21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2" t="s">
        <v>11</v>
      </c>
      <c r="B1" s="112"/>
      <c r="C1" s="112"/>
      <c r="D1" s="112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апрель 2015 г.</v>
      </c>
    </row>
    <row r="5" spans="1:4" ht="39" customHeight="1">
      <c r="A5" s="117" t="s">
        <v>40</v>
      </c>
      <c r="B5" s="117"/>
      <c r="C5" s="117"/>
      <c r="D5" s="11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2015-05-14T12:20:23Z</dcterms:modified>
  <cp:category/>
  <cp:version/>
  <cp:contentType/>
  <cp:contentStatus/>
</cp:coreProperties>
</file>