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835" activeTab="0"/>
  </bookViews>
  <sheets>
    <sheet name="август" sheetId="1" r:id="rId1"/>
    <sheet name="Лист4" sheetId="2" r:id="rId2"/>
  </sheets>
  <definedNames>
    <definedName name="_xlnm.Print_Area" localSheetId="0">'август'!$A$1:$T$76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<sst xmlns="http://schemas.openxmlformats.org/spreadsheetml/2006/main" count="165" uniqueCount="54">
  <si>
    <t>ВН</t>
  </si>
  <si>
    <t>СН1</t>
  </si>
  <si>
    <t>СН2</t>
  </si>
  <si>
    <t>НН</t>
  </si>
  <si>
    <t>Уровень напряжения</t>
  </si>
  <si>
    <t>Услуги по передаче</t>
  </si>
  <si>
    <t>ОАО "Нальчикэнергосбыт"</t>
  </si>
  <si>
    <t>ОАО "ЭСК"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</si>
  <si>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</si>
  <si>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</si>
  <si>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</si>
  <si>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Индивидуальные тарифы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</si>
  <si>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</si>
  <si>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</si>
  <si>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</si>
  <si>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</si>
  <si>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</si>
  <si>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</si>
  <si>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</si>
  <si>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</si>
  <si>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Компенсация потерь в сетях</t>
  </si>
  <si>
    <t>Полупиковая зона</t>
  </si>
  <si>
    <t>Ночная зона</t>
  </si>
  <si>
    <t>пиковая зона</t>
  </si>
  <si>
    <t>Дневная зона</t>
  </si>
  <si>
    <t>руб.МВт.* месяц</t>
  </si>
  <si>
    <t>Зона</t>
  </si>
  <si>
    <t>Одноставочный тариф за электроэнергию (мощность)</t>
  </si>
  <si>
    <t>Одноставочный тариф за электроэнергию (мощность) для перепродажи населению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</si>
  <si>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</si>
  <si>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</si>
  <si>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</si>
  <si>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</si>
  <si>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</si>
  <si>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</si>
  <si>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</si>
  <si>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</si>
  <si>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</si>
  <si>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</si>
  <si>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</si>
  <si>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</si>
  <si>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</si>
  <si>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</si>
  <si>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</si>
  <si>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</si>
  <si>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</si>
  <si>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</si>
  <si>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</si>
  <si>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</si>
  <si>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</si>
  <si>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</si>
  <si>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</si>
  <si>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план</t>
  </si>
  <si>
    <t>на увгуст 2015г.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</si>
</sst>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  <numFmt numFmtId="189" formatCode="0.00000%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sz val="10"/>
      <color rgb="FF0000CC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0000FF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0" fillId="22" borderId="0" xfId="0" applyFill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22" borderId="0" xfId="0" applyFill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24" borderId="27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29" xfId="0" applyNumberForma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0" xfId="0" applyFill="1" applyBorder="1" applyAlignment="1">
      <alignment/>
    </xf>
    <xf numFmtId="0" fontId="29" fillId="0" borderId="11" xfId="0" applyFont="1" applyBorder="1" applyAlignment="1">
      <alignment/>
    </xf>
    <xf numFmtId="0" fontId="0" fillId="25" borderId="14" xfId="0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172" fontId="3" fillId="0" borderId="37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0" borderId="38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0" fontId="0" fillId="24" borderId="30" xfId="0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72" fontId="3" fillId="0" borderId="3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28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172" fontId="0" fillId="0" borderId="4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4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42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 applyProtection="1">
      <alignment/>
      <protection locked="0"/>
    </xf>
    <xf numFmtId="0" fontId="3" fillId="26" borderId="40" xfId="0" applyFont="1" applyFill="1" applyBorder="1" applyAlignment="1">
      <alignment horizontal="center" vertical="center"/>
    </xf>
    <xf numFmtId="0" fontId="3" fillId="26" borderId="41" xfId="0" applyFont="1" applyFill="1" applyBorder="1" applyAlignment="1">
      <alignment horizontal="center" vertical="center"/>
    </xf>
    <xf numFmtId="0" fontId="3" fillId="26" borderId="42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/>
    </xf>
    <xf numFmtId="172" fontId="0" fillId="0" borderId="10" xfId="0" applyNumberFormat="1" applyBorder="1" applyAlignment="1">
      <alignment/>
    </xf>
    <xf numFmtId="0" fontId="30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4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1" xfId="0" applyFill="1" applyBorder="1" applyAlignment="1">
      <alignment/>
    </xf>
    <xf numFmtId="169" fontId="0" fillId="0" borderId="44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0" fontId="3" fillId="0" borderId="44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2" fontId="3" fillId="0" borderId="44" xfId="0" applyNumberFormat="1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29" fillId="0" borderId="38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169" fontId="0" fillId="0" borderId="38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172" fontId="29" fillId="0" borderId="38" xfId="0" applyNumberFormat="1" applyFont="1" applyBorder="1" applyAlignment="1">
      <alignment horizontal="center"/>
    </xf>
    <xf numFmtId="172" fontId="29" fillId="0" borderId="34" xfId="0" applyNumberFormat="1" applyFont="1" applyBorder="1" applyAlignment="1">
      <alignment horizontal="center"/>
    </xf>
    <xf numFmtId="0" fontId="31" fillId="0" borderId="44" xfId="0" applyFont="1" applyBorder="1" applyAlignment="1">
      <alignment/>
    </xf>
    <xf numFmtId="0" fontId="32" fillId="0" borderId="44" xfId="0" applyFont="1" applyFill="1" applyBorder="1" applyAlignment="1">
      <alignment/>
    </xf>
    <xf numFmtId="0" fontId="32" fillId="0" borderId="18" xfId="0" applyFont="1" applyFill="1" applyBorder="1" applyAlignment="1">
      <alignment/>
    </xf>
    <xf numFmtId="0" fontId="32" fillId="0" borderId="45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31" fillId="0" borderId="44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3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69" fontId="0" fillId="0" borderId="21" xfId="0" applyNumberFormat="1" applyFont="1" applyBorder="1" applyAlignment="1">
      <alignment vertical="center"/>
    </xf>
    <xf numFmtId="169" fontId="0" fillId="0" borderId="17" xfId="0" applyNumberFormat="1" applyFont="1" applyBorder="1" applyAlignment="1">
      <alignment vertical="center"/>
    </xf>
    <xf numFmtId="169" fontId="0" fillId="0" borderId="35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169" fontId="30" fillId="0" borderId="40" xfId="0" applyNumberFormat="1" applyFont="1" applyBorder="1" applyAlignment="1">
      <alignment horizontal="center" vertical="center"/>
    </xf>
    <xf numFmtId="169" fontId="30" fillId="0" borderId="41" xfId="0" applyNumberFormat="1" applyFont="1" applyBorder="1" applyAlignment="1">
      <alignment horizontal="center" vertical="center"/>
    </xf>
    <xf numFmtId="169" fontId="30" fillId="0" borderId="42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33" fillId="0" borderId="44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50" xfId="0" applyFont="1" applyBorder="1" applyAlignment="1">
      <alignment/>
    </xf>
    <xf numFmtId="0" fontId="29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172" fontId="0" fillId="0" borderId="44" xfId="0" applyNumberFormat="1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3" fillId="0" borderId="11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9" xfId="0" applyNumberFormat="1" applyFont="1" applyBorder="1" applyAlignment="1">
      <alignment/>
    </xf>
    <xf numFmtId="172" fontId="3" fillId="0" borderId="24" xfId="0" applyNumberFormat="1" applyFont="1" applyBorder="1" applyAlignment="1">
      <alignment horizontal="center"/>
    </xf>
    <xf numFmtId="172" fontId="3" fillId="0" borderId="28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39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89" fontId="3" fillId="0" borderId="55" xfId="0" applyNumberFormat="1" applyFont="1" applyFill="1" applyBorder="1" applyAlignment="1">
      <alignment vertical="center" wrapText="1"/>
    </xf>
    <xf numFmtId="0" fontId="30" fillId="0" borderId="18" xfId="0" applyFont="1" applyFill="1" applyBorder="1" applyAlignment="1">
      <alignment vertical="center"/>
    </xf>
    <xf numFmtId="172" fontId="29" fillId="0" borderId="37" xfId="0" applyNumberFormat="1" applyFont="1" applyFill="1" applyBorder="1" applyAlignment="1">
      <alignment horizontal="center"/>
    </xf>
    <xf numFmtId="0" fontId="29" fillId="0" borderId="37" xfId="0" applyFont="1" applyFill="1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22" borderId="56" xfId="0" applyFont="1" applyFill="1" applyBorder="1" applyAlignment="1">
      <alignment horizontal="center"/>
    </xf>
    <xf numFmtId="0" fontId="3" fillId="22" borderId="57" xfId="0" applyFont="1" applyFill="1" applyBorder="1" applyAlignment="1">
      <alignment horizontal="center"/>
    </xf>
    <xf numFmtId="0" fontId="0" fillId="0" borderId="5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72" fontId="0" fillId="0" borderId="58" xfId="0" applyNumberFormat="1" applyBorder="1" applyAlignment="1">
      <alignment horizontal="center" wrapText="1"/>
    </xf>
    <xf numFmtId="172" fontId="0" fillId="0" borderId="59" xfId="0" applyNumberFormat="1" applyBorder="1" applyAlignment="1">
      <alignment horizontal="center" wrapText="1"/>
    </xf>
    <xf numFmtId="172" fontId="0" fillId="0" borderId="23" xfId="0" applyNumberFormat="1" applyBorder="1" applyAlignment="1">
      <alignment horizontal="center" wrapText="1"/>
    </xf>
    <xf numFmtId="172" fontId="0" fillId="0" borderId="58" xfId="0" applyNumberFormat="1" applyFont="1" applyBorder="1" applyAlignment="1">
      <alignment horizontal="center" vertical="center"/>
    </xf>
    <xf numFmtId="172" fontId="0" fillId="0" borderId="59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9" fillId="0" borderId="42" xfId="0" applyFont="1" applyBorder="1" applyAlignment="1">
      <alignment horizontal="center" wrapText="1"/>
    </xf>
    <xf numFmtId="0" fontId="29" fillId="0" borderId="29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0" fillId="0" borderId="4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29" xfId="0" applyNumberFormat="1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2" fontId="0" fillId="0" borderId="40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39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3" fillId="22" borderId="56" xfId="0" applyFont="1" applyFill="1" applyBorder="1" applyAlignment="1">
      <alignment horizontal="center" vertical="center" wrapText="1"/>
    </xf>
    <xf numFmtId="0" fontId="3" fillId="22" borderId="57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4"/>
  <sheetViews>
    <sheetView tabSelected="1" workbookViewId="0" topLeftCell="A1">
      <selection activeCell="U1" sqref="U1:AF16384"/>
    </sheetView>
  </sheetViews>
  <sheetFormatPr defaultColWidth="9.00390625" defaultRowHeight="12.75"/>
  <cols>
    <col min="1" max="1" width="17.25390625" style="0" customWidth="1"/>
    <col min="2" max="2" width="16.375" style="0" customWidth="1"/>
    <col min="3" max="3" width="9.75390625" style="0" customWidth="1"/>
    <col min="4" max="4" width="12.125" style="0" customWidth="1"/>
    <col min="5" max="9" width="10.375" style="0" customWidth="1"/>
    <col min="10" max="13" width="10.375" style="0" hidden="1" customWidth="1"/>
    <col min="14" max="14" width="12.375" style="0" customWidth="1"/>
    <col min="15" max="15" width="10.25390625" style="0" customWidth="1"/>
    <col min="16" max="16" width="13.00390625" style="0" customWidth="1"/>
    <col min="17" max="20" width="10.00390625" style="0" customWidth="1"/>
    <col min="21" max="21" width="0" style="14" hidden="1" customWidth="1"/>
    <col min="22" max="23" width="11.125" style="14" hidden="1" customWidth="1"/>
    <col min="24" max="25" width="10.875" style="14" hidden="1" customWidth="1"/>
    <col min="26" max="32" width="0" style="14" hidden="1" customWidth="1"/>
    <col min="33" max="41" width="9.125" style="14" customWidth="1"/>
  </cols>
  <sheetData>
    <row r="1" spans="1:21" ht="15.75">
      <c r="A1" s="6"/>
      <c r="B1" s="6"/>
      <c r="D1" s="13" t="str">
        <f>IF(U1="Факт","Расчет цен на электроэнергию (мощность)","Прогноз цен на электроэнергию (мощность) ")</f>
        <v>Прогноз цен на электроэнергию (мощность) </v>
      </c>
      <c r="E1" s="16" t="s">
        <v>53</v>
      </c>
      <c r="F1" s="6"/>
      <c r="G1" s="6"/>
      <c r="H1" s="6"/>
      <c r="I1" s="6"/>
      <c r="L1" s="13"/>
      <c r="N1" s="4"/>
      <c r="O1" s="4"/>
      <c r="P1" s="201"/>
      <c r="Q1" s="4"/>
      <c r="R1" s="4"/>
      <c r="S1" s="4"/>
      <c r="T1" s="4"/>
      <c r="U1" s="17" t="s">
        <v>52</v>
      </c>
    </row>
    <row r="2" ht="13.5" thickBot="1">
      <c r="P2" s="202"/>
    </row>
    <row r="3" spans="1:41" ht="51" customHeight="1" thickBot="1">
      <c r="A3" s="258" t="s">
        <v>14</v>
      </c>
      <c r="B3" s="258" t="s">
        <v>35</v>
      </c>
      <c r="C3" s="279" t="s">
        <v>4</v>
      </c>
      <c r="D3" s="279" t="s">
        <v>26</v>
      </c>
      <c r="E3" s="258" t="s">
        <v>13</v>
      </c>
      <c r="F3" s="279" t="s">
        <v>49</v>
      </c>
      <c r="G3" s="280"/>
      <c r="H3" s="280"/>
      <c r="I3" s="281"/>
      <c r="J3" s="279" t="s">
        <v>50</v>
      </c>
      <c r="K3" s="280"/>
      <c r="L3" s="280"/>
      <c r="M3" s="281"/>
      <c r="N3" s="288" t="s">
        <v>5</v>
      </c>
      <c r="O3" s="291" t="s">
        <v>29</v>
      </c>
      <c r="P3" s="294" t="s">
        <v>51</v>
      </c>
      <c r="Q3" s="297" t="s">
        <v>46</v>
      </c>
      <c r="R3" s="298"/>
      <c r="S3" s="298"/>
      <c r="T3" s="299"/>
      <c r="AH3"/>
      <c r="AI3"/>
      <c r="AJ3"/>
      <c r="AK3"/>
      <c r="AL3"/>
      <c r="AM3"/>
      <c r="AN3"/>
      <c r="AO3"/>
    </row>
    <row r="4" spans="1:41" ht="15.75" customHeight="1" thickBot="1">
      <c r="A4" s="259"/>
      <c r="B4" s="259"/>
      <c r="C4" s="282"/>
      <c r="D4" s="282"/>
      <c r="E4" s="259"/>
      <c r="F4" s="282"/>
      <c r="G4" s="283"/>
      <c r="H4" s="283"/>
      <c r="I4" s="284"/>
      <c r="J4" s="282"/>
      <c r="K4" s="283"/>
      <c r="L4" s="283"/>
      <c r="M4" s="284"/>
      <c r="N4" s="289"/>
      <c r="O4" s="292"/>
      <c r="P4" s="295"/>
      <c r="Q4" s="206">
        <f>Q5*Q6/100</f>
        <v>0.40427100000000005</v>
      </c>
      <c r="R4" s="206">
        <f>R5*R6/100</f>
        <v>0.3713304</v>
      </c>
      <c r="S4" s="206">
        <f>S5*S6/100</f>
        <v>0.25284840000000003</v>
      </c>
      <c r="T4" s="206">
        <f>T5*T6/100</f>
        <v>0.14803739999999999</v>
      </c>
      <c r="AH4"/>
      <c r="AI4"/>
      <c r="AJ4"/>
      <c r="AK4"/>
      <c r="AL4"/>
      <c r="AM4"/>
      <c r="AN4"/>
      <c r="AO4"/>
    </row>
    <row r="5" spans="1:41" ht="16.5" customHeight="1">
      <c r="A5" s="259"/>
      <c r="B5" s="259"/>
      <c r="C5" s="282"/>
      <c r="D5" s="282"/>
      <c r="E5" s="259"/>
      <c r="F5" s="282"/>
      <c r="G5" s="283"/>
      <c r="H5" s="283"/>
      <c r="I5" s="284"/>
      <c r="J5" s="282"/>
      <c r="K5" s="283"/>
      <c r="L5" s="283"/>
      <c r="M5" s="284"/>
      <c r="N5" s="289"/>
      <c r="O5" s="292"/>
      <c r="P5" s="295"/>
      <c r="Q5" s="175">
        <v>31.05</v>
      </c>
      <c r="R5" s="175">
        <v>28.52</v>
      </c>
      <c r="S5" s="175">
        <v>19.42</v>
      </c>
      <c r="T5" s="176">
        <v>11.37</v>
      </c>
      <c r="U5" s="14">
        <f>Q5*Q6</f>
        <v>40.4271</v>
      </c>
      <c r="V5" s="14">
        <f>R5*R6</f>
        <v>37.13304</v>
      </c>
      <c r="W5" s="14">
        <f>S5*S6</f>
        <v>25.284840000000003</v>
      </c>
      <c r="X5" s="14">
        <f>T5*T6</f>
        <v>14.80374</v>
      </c>
      <c r="AH5"/>
      <c r="AI5"/>
      <c r="AJ5"/>
      <c r="AK5"/>
      <c r="AL5"/>
      <c r="AM5"/>
      <c r="AN5"/>
      <c r="AO5"/>
    </row>
    <row r="6" spans="1:41" ht="16.5" customHeight="1">
      <c r="A6" s="259"/>
      <c r="B6" s="259"/>
      <c r="C6" s="282"/>
      <c r="D6" s="282"/>
      <c r="E6" s="259"/>
      <c r="F6" s="282"/>
      <c r="G6" s="283"/>
      <c r="H6" s="283"/>
      <c r="I6" s="284"/>
      <c r="J6" s="282"/>
      <c r="K6" s="283"/>
      <c r="L6" s="283"/>
      <c r="M6" s="284"/>
      <c r="N6" s="289"/>
      <c r="O6" s="292"/>
      <c r="P6" s="295"/>
      <c r="Q6" s="177">
        <v>1.302</v>
      </c>
      <c r="R6" s="177">
        <v>1.302</v>
      </c>
      <c r="S6" s="177">
        <v>1.302</v>
      </c>
      <c r="T6" s="178">
        <v>1.302</v>
      </c>
      <c r="U6" s="14">
        <v>41.71232</v>
      </c>
      <c r="V6" s="14">
        <v>38.32608</v>
      </c>
      <c r="W6" s="14">
        <v>26.09536</v>
      </c>
      <c r="X6" s="14">
        <v>15.2736</v>
      </c>
      <c r="AH6"/>
      <c r="AI6"/>
      <c r="AJ6"/>
      <c r="AK6"/>
      <c r="AL6"/>
      <c r="AM6"/>
      <c r="AN6"/>
      <c r="AO6"/>
    </row>
    <row r="7" spans="1:41" ht="15" customHeight="1">
      <c r="A7" s="259"/>
      <c r="B7" s="259"/>
      <c r="C7" s="282"/>
      <c r="D7" s="282"/>
      <c r="E7" s="259"/>
      <c r="F7" s="285"/>
      <c r="G7" s="286"/>
      <c r="H7" s="286"/>
      <c r="I7" s="287"/>
      <c r="J7" s="285"/>
      <c r="K7" s="286"/>
      <c r="L7" s="286"/>
      <c r="M7" s="287"/>
      <c r="N7" s="289"/>
      <c r="O7" s="292"/>
      <c r="P7" s="295"/>
      <c r="Q7" s="300" t="s">
        <v>47</v>
      </c>
      <c r="R7" s="300"/>
      <c r="S7" s="300"/>
      <c r="T7" s="301"/>
      <c r="AH7"/>
      <c r="AI7"/>
      <c r="AJ7"/>
      <c r="AK7"/>
      <c r="AL7"/>
      <c r="AM7"/>
      <c r="AN7"/>
      <c r="AO7"/>
    </row>
    <row r="8" spans="1:41" ht="39.75" customHeight="1" thickBot="1">
      <c r="A8" s="261"/>
      <c r="B8" s="261"/>
      <c r="C8" s="302"/>
      <c r="D8" s="302"/>
      <c r="E8" s="261"/>
      <c r="F8" s="86" t="s">
        <v>30</v>
      </c>
      <c r="G8" s="49" t="s">
        <v>31</v>
      </c>
      <c r="H8" s="49" t="s">
        <v>33</v>
      </c>
      <c r="I8" s="57" t="s">
        <v>32</v>
      </c>
      <c r="J8" s="86" t="s">
        <v>30</v>
      </c>
      <c r="K8" s="49" t="s">
        <v>31</v>
      </c>
      <c r="L8" s="49" t="s">
        <v>33</v>
      </c>
      <c r="M8" s="57" t="s">
        <v>32</v>
      </c>
      <c r="N8" s="290"/>
      <c r="O8" s="293"/>
      <c r="P8" s="296"/>
      <c r="Q8" s="50" t="s">
        <v>30</v>
      </c>
      <c r="R8" s="49" t="s">
        <v>31</v>
      </c>
      <c r="S8" s="49" t="s">
        <v>33</v>
      </c>
      <c r="T8" s="57" t="s">
        <v>32</v>
      </c>
      <c r="AH8"/>
      <c r="AI8"/>
      <c r="AJ8"/>
      <c r="AK8"/>
      <c r="AL8"/>
      <c r="AM8"/>
      <c r="AN8"/>
      <c r="AO8"/>
    </row>
    <row r="9" spans="1:20" ht="15" customHeight="1" thickBot="1">
      <c r="A9" s="256" t="s">
        <v>43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</row>
    <row r="10" spans="1:26" ht="12.75" customHeight="1">
      <c r="A10" s="258" t="s">
        <v>19</v>
      </c>
      <c r="B10" s="258" t="s">
        <v>34</v>
      </c>
      <c r="C10" s="47" t="s">
        <v>0</v>
      </c>
      <c r="D10" s="262" t="s">
        <v>36</v>
      </c>
      <c r="E10" s="265" t="s">
        <v>37</v>
      </c>
      <c r="F10" s="58">
        <f>$N10+$O10+$P10+Q10</f>
        <v>3.44393</v>
      </c>
      <c r="G10" s="60">
        <f>$N10+$O10+$P10+R10</f>
        <v>3.4073700000000002</v>
      </c>
      <c r="H10" s="60">
        <f>$N10+$O10+$P10+S10</f>
        <v>3.27585</v>
      </c>
      <c r="I10" s="60">
        <f>$N10+$O10+$P10+T10</f>
        <v>3.15951</v>
      </c>
      <c r="J10" s="58">
        <f>$O10+$P10+Q10</f>
        <v>1.56143</v>
      </c>
      <c r="K10" s="60">
        <f>$O10+$P10+R10</f>
        <v>1.5248700000000002</v>
      </c>
      <c r="L10" s="60">
        <f>$O10+$P10+S10</f>
        <v>1.3933500000000003</v>
      </c>
      <c r="M10" s="66">
        <f>$O10+$P10+T10</f>
        <v>1.2770100000000002</v>
      </c>
      <c r="N10" s="114">
        <v>1.8825</v>
      </c>
      <c r="O10" s="122">
        <v>0.00269</v>
      </c>
      <c r="P10" s="122">
        <v>1.11</v>
      </c>
      <c r="Q10" s="108">
        <f aca="true" t="shared" si="0" ref="Q10:T29">ROUND(Q$5*Q$6*$P10/100,5)</f>
        <v>0.44874</v>
      </c>
      <c r="R10" s="108">
        <f t="shared" si="0"/>
        <v>0.41218</v>
      </c>
      <c r="S10" s="108">
        <f t="shared" si="0"/>
        <v>0.28066</v>
      </c>
      <c r="T10" s="66">
        <f t="shared" si="0"/>
        <v>0.16432</v>
      </c>
      <c r="U10" s="272"/>
      <c r="V10" s="79">
        <f>ROUND(F10*1.18,5)</f>
        <v>4.06384</v>
      </c>
      <c r="W10" s="79">
        <f aca="true" t="shared" si="1" ref="W10:Y13">ROUND(G10*1.18,5)</f>
        <v>4.0207</v>
      </c>
      <c r="X10" s="79">
        <f t="shared" si="1"/>
        <v>3.8655</v>
      </c>
      <c r="Y10" s="79">
        <f t="shared" si="1"/>
        <v>3.72822</v>
      </c>
      <c r="Z10" s="79" t="e">
        <f>P10/#REF!</f>
        <v>#REF!</v>
      </c>
    </row>
    <row r="11" spans="1:26" ht="12.75" customHeight="1">
      <c r="A11" s="259"/>
      <c r="B11" s="259"/>
      <c r="C11" s="32" t="s">
        <v>1</v>
      </c>
      <c r="D11" s="263"/>
      <c r="E11" s="266"/>
      <c r="F11" s="61">
        <f aca="true" t="shared" si="2" ref="F11:I45">$N11+$O11+$P11+Q11</f>
        <v>3.58223</v>
      </c>
      <c r="G11" s="59">
        <f t="shared" si="2"/>
        <v>3.5456700000000003</v>
      </c>
      <c r="H11" s="59">
        <f t="shared" si="2"/>
        <v>3.4141500000000002</v>
      </c>
      <c r="I11" s="59">
        <f t="shared" si="2"/>
        <v>3.29781</v>
      </c>
      <c r="J11" s="61">
        <f aca="true" t="shared" si="3" ref="J11:M45">$O11+$P11+Q11</f>
        <v>1.56143</v>
      </c>
      <c r="K11" s="59">
        <f t="shared" si="3"/>
        <v>1.5248700000000002</v>
      </c>
      <c r="L11" s="59">
        <f t="shared" si="3"/>
        <v>1.3933500000000003</v>
      </c>
      <c r="M11" s="67">
        <f t="shared" si="3"/>
        <v>1.2770100000000002</v>
      </c>
      <c r="N11" s="115">
        <v>2.0208</v>
      </c>
      <c r="O11" s="90">
        <f>O10</f>
        <v>0.00269</v>
      </c>
      <c r="P11" s="90">
        <f>P10</f>
        <v>1.11</v>
      </c>
      <c r="Q11" s="109">
        <f t="shared" si="0"/>
        <v>0.44874</v>
      </c>
      <c r="R11" s="109">
        <f t="shared" si="0"/>
        <v>0.41218</v>
      </c>
      <c r="S11" s="109">
        <f t="shared" si="0"/>
        <v>0.28066</v>
      </c>
      <c r="T11" s="67">
        <f t="shared" si="0"/>
        <v>0.16432</v>
      </c>
      <c r="U11" s="273"/>
      <c r="V11" s="79">
        <f>ROUND(F11*1.18,5)</f>
        <v>4.22703</v>
      </c>
      <c r="W11" s="79">
        <f t="shared" si="1"/>
        <v>4.18389</v>
      </c>
      <c r="X11" s="79">
        <f t="shared" si="1"/>
        <v>4.0287</v>
      </c>
      <c r="Y11" s="79">
        <f t="shared" si="1"/>
        <v>3.89142</v>
      </c>
      <c r="Z11" s="79"/>
    </row>
    <row r="12" spans="1:26" ht="12.75" customHeight="1">
      <c r="A12" s="259"/>
      <c r="B12" s="259"/>
      <c r="C12" s="32" t="s">
        <v>2</v>
      </c>
      <c r="D12" s="263"/>
      <c r="E12" s="266"/>
      <c r="F12" s="61">
        <f t="shared" si="2"/>
        <v>4.00563</v>
      </c>
      <c r="G12" s="59">
        <f t="shared" si="2"/>
        <v>3.9690700000000003</v>
      </c>
      <c r="H12" s="59">
        <f t="shared" si="2"/>
        <v>3.8375500000000002</v>
      </c>
      <c r="I12" s="59">
        <f t="shared" si="2"/>
        <v>3.72121</v>
      </c>
      <c r="J12" s="61">
        <f t="shared" si="3"/>
        <v>1.56143</v>
      </c>
      <c r="K12" s="59">
        <f t="shared" si="3"/>
        <v>1.5248700000000002</v>
      </c>
      <c r="L12" s="59">
        <f t="shared" si="3"/>
        <v>1.3933500000000003</v>
      </c>
      <c r="M12" s="67">
        <f t="shared" si="3"/>
        <v>1.2770100000000002</v>
      </c>
      <c r="N12" s="115">
        <v>2.4442</v>
      </c>
      <c r="O12" s="90">
        <f>O10</f>
        <v>0.00269</v>
      </c>
      <c r="P12" s="90">
        <f>P10</f>
        <v>1.11</v>
      </c>
      <c r="Q12" s="109">
        <f t="shared" si="0"/>
        <v>0.44874</v>
      </c>
      <c r="R12" s="109">
        <f t="shared" si="0"/>
        <v>0.41218</v>
      </c>
      <c r="S12" s="109">
        <f t="shared" si="0"/>
        <v>0.28066</v>
      </c>
      <c r="T12" s="67">
        <f t="shared" si="0"/>
        <v>0.16432</v>
      </c>
      <c r="U12" s="273"/>
      <c r="V12" s="79">
        <f>ROUND(F12*1.18,5)</f>
        <v>4.72664</v>
      </c>
      <c r="W12" s="79">
        <f t="shared" si="1"/>
        <v>4.6835</v>
      </c>
      <c r="X12" s="79">
        <f t="shared" si="1"/>
        <v>4.52831</v>
      </c>
      <c r="Y12" s="79">
        <f t="shared" si="1"/>
        <v>4.39103</v>
      </c>
      <c r="Z12" s="79"/>
    </row>
    <row r="13" spans="1:26" ht="12.75" customHeight="1" thickBot="1">
      <c r="A13" s="259"/>
      <c r="B13" s="261"/>
      <c r="C13" s="48" t="s">
        <v>3</v>
      </c>
      <c r="D13" s="264"/>
      <c r="E13" s="266"/>
      <c r="F13" s="68">
        <f t="shared" si="2"/>
        <v>4.7021299999999995</v>
      </c>
      <c r="G13" s="69">
        <f t="shared" si="2"/>
        <v>4.66557</v>
      </c>
      <c r="H13" s="69">
        <f t="shared" si="2"/>
        <v>4.53405</v>
      </c>
      <c r="I13" s="69">
        <f t="shared" si="2"/>
        <v>4.41771</v>
      </c>
      <c r="J13" s="68">
        <f t="shared" si="3"/>
        <v>1.56143</v>
      </c>
      <c r="K13" s="69">
        <f t="shared" si="3"/>
        <v>1.5248700000000002</v>
      </c>
      <c r="L13" s="69">
        <f t="shared" si="3"/>
        <v>1.3933500000000003</v>
      </c>
      <c r="M13" s="70">
        <f t="shared" si="3"/>
        <v>1.2770100000000002</v>
      </c>
      <c r="N13" s="116">
        <v>3.1407</v>
      </c>
      <c r="O13" s="91">
        <f>O10</f>
        <v>0.00269</v>
      </c>
      <c r="P13" s="91">
        <f>P10</f>
        <v>1.11</v>
      </c>
      <c r="Q13" s="110">
        <f t="shared" si="0"/>
        <v>0.44874</v>
      </c>
      <c r="R13" s="110">
        <f t="shared" si="0"/>
        <v>0.41218</v>
      </c>
      <c r="S13" s="110">
        <f t="shared" si="0"/>
        <v>0.28066</v>
      </c>
      <c r="T13" s="70">
        <f t="shared" si="0"/>
        <v>0.16432</v>
      </c>
      <c r="U13" s="273"/>
      <c r="V13" s="79">
        <f>ROUND(F13*1.18,5)</f>
        <v>5.54851</v>
      </c>
      <c r="W13" s="79">
        <f t="shared" si="1"/>
        <v>5.50537</v>
      </c>
      <c r="X13" s="79">
        <f t="shared" si="1"/>
        <v>5.35018</v>
      </c>
      <c r="Y13" s="79">
        <f t="shared" si="1"/>
        <v>5.2129</v>
      </c>
      <c r="Z13" s="79"/>
    </row>
    <row r="14" spans="1:25" ht="12.75" customHeight="1" hidden="1">
      <c r="A14" s="259"/>
      <c r="B14" s="171" t="s">
        <v>44</v>
      </c>
      <c r="C14" s="47" t="s">
        <v>0</v>
      </c>
      <c r="D14" s="62" t="s">
        <v>22</v>
      </c>
      <c r="E14" s="266"/>
      <c r="F14" s="63">
        <f t="shared" si="2"/>
        <v>2.60623</v>
      </c>
      <c r="G14" s="64">
        <f t="shared" si="2"/>
        <v>2.58931</v>
      </c>
      <c r="H14" s="64">
        <f t="shared" si="2"/>
        <v>2.52848</v>
      </c>
      <c r="I14" s="64">
        <f t="shared" si="2"/>
        <v>2.47466</v>
      </c>
      <c r="J14" s="63">
        <f t="shared" si="3"/>
        <v>0.72373</v>
      </c>
      <c r="K14" s="64">
        <f t="shared" si="3"/>
        <v>0.7068099999999999</v>
      </c>
      <c r="L14" s="64">
        <f t="shared" si="3"/>
        <v>0.64598</v>
      </c>
      <c r="M14" s="65">
        <f t="shared" si="3"/>
        <v>0.59216</v>
      </c>
      <c r="N14" s="64">
        <f>N$10</f>
        <v>1.8825</v>
      </c>
      <c r="O14" s="92">
        <f aca="true" t="shared" si="4" ref="O14:O33">O$10</f>
        <v>0.00269</v>
      </c>
      <c r="P14" s="123">
        <v>0.51346</v>
      </c>
      <c r="Q14" s="92">
        <f t="shared" si="0"/>
        <v>0.20758</v>
      </c>
      <c r="R14" s="92">
        <f t="shared" si="0"/>
        <v>0.19066</v>
      </c>
      <c r="S14" s="92">
        <f t="shared" si="0"/>
        <v>0.12983</v>
      </c>
      <c r="T14" s="65">
        <f t="shared" si="0"/>
        <v>0.07601</v>
      </c>
      <c r="U14" s="273"/>
      <c r="V14" s="79">
        <f>P14/1000</f>
        <v>0.00051346</v>
      </c>
      <c r="W14" s="79"/>
      <c r="X14" s="79"/>
      <c r="Y14" s="79"/>
    </row>
    <row r="15" spans="1:25" ht="12.75" customHeight="1" hidden="1">
      <c r="A15" s="259"/>
      <c r="B15" s="172"/>
      <c r="C15" s="32"/>
      <c r="D15" s="40" t="s">
        <v>21</v>
      </c>
      <c r="E15" s="266"/>
      <c r="F15" s="35">
        <f t="shared" si="2"/>
        <v>3.1376900000000005</v>
      </c>
      <c r="G15" s="52">
        <f t="shared" si="2"/>
        <v>3.1083100000000004</v>
      </c>
      <c r="H15" s="52">
        <f t="shared" si="2"/>
        <v>3.0026300000000004</v>
      </c>
      <c r="I15" s="52">
        <f t="shared" si="2"/>
        <v>2.9091500000000003</v>
      </c>
      <c r="J15" s="35">
        <f t="shared" si="3"/>
        <v>1.25519</v>
      </c>
      <c r="K15" s="52">
        <f t="shared" si="3"/>
        <v>1.22581</v>
      </c>
      <c r="L15" s="52">
        <f t="shared" si="3"/>
        <v>1.12013</v>
      </c>
      <c r="M15" s="36">
        <f t="shared" si="3"/>
        <v>1.02665</v>
      </c>
      <c r="N15" s="52">
        <f>N$10</f>
        <v>1.8825</v>
      </c>
      <c r="O15" s="93">
        <f>O$10</f>
        <v>0.00269</v>
      </c>
      <c r="P15" s="124">
        <v>0.89192</v>
      </c>
      <c r="Q15" s="93">
        <f t="shared" si="0"/>
        <v>0.36058</v>
      </c>
      <c r="R15" s="93">
        <f t="shared" si="0"/>
        <v>0.3312</v>
      </c>
      <c r="S15" s="93">
        <f t="shared" si="0"/>
        <v>0.22552</v>
      </c>
      <c r="T15" s="36">
        <f t="shared" si="0"/>
        <v>0.13204</v>
      </c>
      <c r="U15" s="273"/>
      <c r="V15" s="79">
        <f>P15/1000</f>
        <v>0.00089192</v>
      </c>
      <c r="W15" s="79"/>
      <c r="X15" s="79"/>
      <c r="Y15" s="79"/>
    </row>
    <row r="16" spans="1:25" ht="12.75" customHeight="1" hidden="1">
      <c r="A16" s="259"/>
      <c r="B16" s="172"/>
      <c r="C16" s="32"/>
      <c r="D16" s="41" t="s">
        <v>23</v>
      </c>
      <c r="E16" s="266"/>
      <c r="F16" s="37">
        <f t="shared" si="2"/>
        <v>5.595459999999999</v>
      </c>
      <c r="G16" s="53">
        <f t="shared" si="2"/>
        <v>5.508419999999999</v>
      </c>
      <c r="H16" s="53">
        <f t="shared" si="2"/>
        <v>5.195379999999999</v>
      </c>
      <c r="I16" s="53">
        <f t="shared" si="2"/>
        <v>4.91845</v>
      </c>
      <c r="J16" s="37">
        <f t="shared" si="3"/>
        <v>3.71296</v>
      </c>
      <c r="K16" s="53">
        <f t="shared" si="3"/>
        <v>3.62592</v>
      </c>
      <c r="L16" s="53">
        <f t="shared" si="3"/>
        <v>3.31288</v>
      </c>
      <c r="M16" s="38">
        <f t="shared" si="3"/>
        <v>3.0359499999999997</v>
      </c>
      <c r="N16" s="53">
        <f>N$10</f>
        <v>1.8825</v>
      </c>
      <c r="O16" s="94">
        <f t="shared" si="4"/>
        <v>0.00269</v>
      </c>
      <c r="P16" s="125">
        <v>2.64213</v>
      </c>
      <c r="Q16" s="94">
        <f t="shared" si="0"/>
        <v>1.06814</v>
      </c>
      <c r="R16" s="94">
        <f t="shared" si="0"/>
        <v>0.9811</v>
      </c>
      <c r="S16" s="94">
        <f t="shared" si="0"/>
        <v>0.66806</v>
      </c>
      <c r="T16" s="38">
        <f t="shared" si="0"/>
        <v>0.39113</v>
      </c>
      <c r="U16" s="273"/>
      <c r="V16" s="79">
        <f>P16/1000</f>
        <v>0.00264213</v>
      </c>
      <c r="W16" s="79"/>
      <c r="X16" s="79"/>
      <c r="Y16" s="79"/>
    </row>
    <row r="17" spans="1:25" ht="12.75" customHeight="1" hidden="1">
      <c r="A17" s="259"/>
      <c r="B17" s="172"/>
      <c r="C17" s="32"/>
      <c r="D17" s="42" t="s">
        <v>22</v>
      </c>
      <c r="E17" s="266"/>
      <c r="F17" s="33">
        <f t="shared" si="2"/>
        <v>2.60623</v>
      </c>
      <c r="G17" s="51">
        <f t="shared" si="2"/>
        <v>2.58931</v>
      </c>
      <c r="H17" s="51">
        <f t="shared" si="2"/>
        <v>2.52848</v>
      </c>
      <c r="I17" s="51">
        <f t="shared" si="2"/>
        <v>2.47466</v>
      </c>
      <c r="J17" s="33">
        <f t="shared" si="3"/>
        <v>0.72373</v>
      </c>
      <c r="K17" s="51">
        <f t="shared" si="3"/>
        <v>0.7068099999999999</v>
      </c>
      <c r="L17" s="51">
        <f t="shared" si="3"/>
        <v>0.64598</v>
      </c>
      <c r="M17" s="34">
        <f t="shared" si="3"/>
        <v>0.59216</v>
      </c>
      <c r="N17" s="51">
        <f>N$10</f>
        <v>1.8825</v>
      </c>
      <c r="O17" s="95">
        <f t="shared" si="4"/>
        <v>0.00269</v>
      </c>
      <c r="P17" s="126">
        <v>0.51346</v>
      </c>
      <c r="Q17" s="95">
        <f t="shared" si="0"/>
        <v>0.20758</v>
      </c>
      <c r="R17" s="95">
        <f t="shared" si="0"/>
        <v>0.19066</v>
      </c>
      <c r="S17" s="95">
        <f t="shared" si="0"/>
        <v>0.12983</v>
      </c>
      <c r="T17" s="34">
        <f t="shared" si="0"/>
        <v>0.07601</v>
      </c>
      <c r="U17" s="273"/>
      <c r="V17" s="79">
        <f>P17/1000</f>
        <v>0.00051346</v>
      </c>
      <c r="W17" s="79"/>
      <c r="X17" s="79"/>
      <c r="Y17" s="79"/>
    </row>
    <row r="18" spans="1:25" ht="12.75" customHeight="1" hidden="1">
      <c r="A18" s="259"/>
      <c r="B18" s="172"/>
      <c r="C18" s="170"/>
      <c r="D18" s="43" t="s">
        <v>24</v>
      </c>
      <c r="E18" s="266"/>
      <c r="F18" s="37">
        <f t="shared" si="2"/>
        <v>3.9467600000000003</v>
      </c>
      <c r="G18" s="53">
        <f t="shared" si="2"/>
        <v>3.8984</v>
      </c>
      <c r="H18" s="53">
        <f t="shared" si="2"/>
        <v>3.72446</v>
      </c>
      <c r="I18" s="53">
        <f t="shared" si="2"/>
        <v>3.57059</v>
      </c>
      <c r="J18" s="37">
        <f t="shared" si="3"/>
        <v>2.06426</v>
      </c>
      <c r="K18" s="53">
        <f t="shared" si="3"/>
        <v>2.0159000000000002</v>
      </c>
      <c r="L18" s="53">
        <f t="shared" si="3"/>
        <v>1.84196</v>
      </c>
      <c r="M18" s="38">
        <f t="shared" si="3"/>
        <v>1.68809</v>
      </c>
      <c r="N18" s="53">
        <f>N$10</f>
        <v>1.8825</v>
      </c>
      <c r="O18" s="94">
        <f>O$10</f>
        <v>0.00269</v>
      </c>
      <c r="P18" s="125">
        <v>1.46807</v>
      </c>
      <c r="Q18" s="94">
        <f t="shared" si="0"/>
        <v>0.5935</v>
      </c>
      <c r="R18" s="94">
        <f t="shared" si="0"/>
        <v>0.54514</v>
      </c>
      <c r="S18" s="94">
        <f t="shared" si="0"/>
        <v>0.3712</v>
      </c>
      <c r="T18" s="38">
        <f t="shared" si="0"/>
        <v>0.21733</v>
      </c>
      <c r="U18" s="274"/>
      <c r="V18" s="79">
        <f>P18/1000</f>
        <v>0.00146807</v>
      </c>
      <c r="W18" s="79"/>
      <c r="X18" s="79"/>
      <c r="Y18" s="79"/>
    </row>
    <row r="19" spans="1:25" ht="12.75" customHeight="1" hidden="1">
      <c r="A19" s="259"/>
      <c r="B19" s="172"/>
      <c r="C19" s="169" t="s">
        <v>1</v>
      </c>
      <c r="D19" s="39" t="s">
        <v>22</v>
      </c>
      <c r="E19" s="266"/>
      <c r="F19" s="63">
        <f t="shared" si="2"/>
        <v>2.74453</v>
      </c>
      <c r="G19" s="64">
        <f t="shared" si="2"/>
        <v>2.72761</v>
      </c>
      <c r="H19" s="64">
        <f t="shared" si="2"/>
        <v>2.66678</v>
      </c>
      <c r="I19" s="64">
        <f t="shared" si="2"/>
        <v>2.61296</v>
      </c>
      <c r="J19" s="63">
        <f t="shared" si="3"/>
        <v>0.72373</v>
      </c>
      <c r="K19" s="64">
        <f t="shared" si="3"/>
        <v>0.7068099999999999</v>
      </c>
      <c r="L19" s="64">
        <f t="shared" si="3"/>
        <v>0.64598</v>
      </c>
      <c r="M19" s="65">
        <f t="shared" si="3"/>
        <v>0.59216</v>
      </c>
      <c r="N19" s="64">
        <f>N$11</f>
        <v>2.0208</v>
      </c>
      <c r="O19" s="92">
        <f t="shared" si="4"/>
        <v>0.00269</v>
      </c>
      <c r="P19" s="101">
        <f>P$14</f>
        <v>0.51346</v>
      </c>
      <c r="Q19" s="92">
        <f t="shared" si="0"/>
        <v>0.20758</v>
      </c>
      <c r="R19" s="92">
        <f t="shared" si="0"/>
        <v>0.19066</v>
      </c>
      <c r="S19" s="92">
        <f t="shared" si="0"/>
        <v>0.12983</v>
      </c>
      <c r="T19" s="65">
        <f t="shared" si="0"/>
        <v>0.07601</v>
      </c>
      <c r="U19" s="275"/>
      <c r="V19" s="79"/>
      <c r="W19" s="79"/>
      <c r="X19" s="79"/>
      <c r="Y19" s="79"/>
    </row>
    <row r="20" spans="1:25" ht="12.75" customHeight="1" hidden="1">
      <c r="A20" s="259"/>
      <c r="B20" s="172"/>
      <c r="C20" s="32"/>
      <c r="D20" s="40" t="s">
        <v>21</v>
      </c>
      <c r="E20" s="266"/>
      <c r="F20" s="35">
        <f t="shared" si="2"/>
        <v>3.2759899999999997</v>
      </c>
      <c r="G20" s="52">
        <f t="shared" si="2"/>
        <v>3.2466099999999996</v>
      </c>
      <c r="H20" s="52">
        <f t="shared" si="2"/>
        <v>3.1409299999999996</v>
      </c>
      <c r="I20" s="52">
        <f t="shared" si="2"/>
        <v>3.0474499999999995</v>
      </c>
      <c r="J20" s="35">
        <f t="shared" si="3"/>
        <v>1.25519</v>
      </c>
      <c r="K20" s="52">
        <f t="shared" si="3"/>
        <v>1.22581</v>
      </c>
      <c r="L20" s="52">
        <f t="shared" si="3"/>
        <v>1.12013</v>
      </c>
      <c r="M20" s="36">
        <f t="shared" si="3"/>
        <v>1.02665</v>
      </c>
      <c r="N20" s="52">
        <f>N$11</f>
        <v>2.0208</v>
      </c>
      <c r="O20" s="93">
        <f>O$10</f>
        <v>0.00269</v>
      </c>
      <c r="P20" s="102">
        <f>P$15</f>
        <v>0.89192</v>
      </c>
      <c r="Q20" s="93">
        <f t="shared" si="0"/>
        <v>0.36058</v>
      </c>
      <c r="R20" s="93">
        <f t="shared" si="0"/>
        <v>0.3312</v>
      </c>
      <c r="S20" s="93">
        <f t="shared" si="0"/>
        <v>0.22552</v>
      </c>
      <c r="T20" s="36">
        <f t="shared" si="0"/>
        <v>0.13204</v>
      </c>
      <c r="U20" s="276"/>
      <c r="V20" s="79"/>
      <c r="W20" s="79"/>
      <c r="X20" s="79"/>
      <c r="Y20" s="79"/>
    </row>
    <row r="21" spans="1:25" ht="12.75" customHeight="1" hidden="1">
      <c r="A21" s="259"/>
      <c r="B21" s="172"/>
      <c r="C21" s="32"/>
      <c r="D21" s="41" t="s">
        <v>23</v>
      </c>
      <c r="E21" s="266"/>
      <c r="F21" s="37">
        <f t="shared" si="2"/>
        <v>5.73376</v>
      </c>
      <c r="G21" s="53">
        <f t="shared" si="2"/>
        <v>5.646719999999999</v>
      </c>
      <c r="H21" s="53">
        <f t="shared" si="2"/>
        <v>5.333679999999999</v>
      </c>
      <c r="I21" s="53">
        <f t="shared" si="2"/>
        <v>5.056749999999999</v>
      </c>
      <c r="J21" s="37">
        <f t="shared" si="3"/>
        <v>3.71296</v>
      </c>
      <c r="K21" s="53">
        <f t="shared" si="3"/>
        <v>3.62592</v>
      </c>
      <c r="L21" s="53">
        <f t="shared" si="3"/>
        <v>3.31288</v>
      </c>
      <c r="M21" s="38">
        <f t="shared" si="3"/>
        <v>3.0359499999999997</v>
      </c>
      <c r="N21" s="53">
        <f>N$11</f>
        <v>2.0208</v>
      </c>
      <c r="O21" s="94">
        <f t="shared" si="4"/>
        <v>0.00269</v>
      </c>
      <c r="P21" s="103">
        <f>P$16</f>
        <v>2.64213</v>
      </c>
      <c r="Q21" s="94">
        <f t="shared" si="0"/>
        <v>1.06814</v>
      </c>
      <c r="R21" s="94">
        <f t="shared" si="0"/>
        <v>0.9811</v>
      </c>
      <c r="S21" s="94">
        <f t="shared" si="0"/>
        <v>0.66806</v>
      </c>
      <c r="T21" s="38">
        <f t="shared" si="0"/>
        <v>0.39113</v>
      </c>
      <c r="U21" s="276"/>
      <c r="V21" s="79"/>
      <c r="W21" s="79"/>
      <c r="X21" s="79"/>
      <c r="Y21" s="79"/>
    </row>
    <row r="22" spans="1:25" ht="12.75" customHeight="1" hidden="1">
      <c r="A22" s="259"/>
      <c r="B22" s="172"/>
      <c r="C22" s="32"/>
      <c r="D22" s="42" t="s">
        <v>22</v>
      </c>
      <c r="E22" s="266"/>
      <c r="F22" s="33">
        <f t="shared" si="2"/>
        <v>2.74453</v>
      </c>
      <c r="G22" s="51">
        <f t="shared" si="2"/>
        <v>2.72761</v>
      </c>
      <c r="H22" s="51">
        <f t="shared" si="2"/>
        <v>2.66678</v>
      </c>
      <c r="I22" s="51">
        <f t="shared" si="2"/>
        <v>2.61296</v>
      </c>
      <c r="J22" s="33">
        <f t="shared" si="3"/>
        <v>0.72373</v>
      </c>
      <c r="K22" s="51">
        <f t="shared" si="3"/>
        <v>0.7068099999999999</v>
      </c>
      <c r="L22" s="51">
        <f t="shared" si="3"/>
        <v>0.64598</v>
      </c>
      <c r="M22" s="34">
        <f t="shared" si="3"/>
        <v>0.59216</v>
      </c>
      <c r="N22" s="51">
        <f>N$11</f>
        <v>2.0208</v>
      </c>
      <c r="O22" s="95">
        <f t="shared" si="4"/>
        <v>0.00269</v>
      </c>
      <c r="P22" s="104">
        <f>P$17</f>
        <v>0.51346</v>
      </c>
      <c r="Q22" s="95">
        <f t="shared" si="0"/>
        <v>0.20758</v>
      </c>
      <c r="R22" s="95">
        <f t="shared" si="0"/>
        <v>0.19066</v>
      </c>
      <c r="S22" s="95">
        <f t="shared" si="0"/>
        <v>0.12983</v>
      </c>
      <c r="T22" s="34">
        <f t="shared" si="0"/>
        <v>0.07601</v>
      </c>
      <c r="U22" s="276"/>
      <c r="V22" s="79"/>
      <c r="W22" s="79"/>
      <c r="X22" s="79"/>
      <c r="Y22" s="79"/>
    </row>
    <row r="23" spans="1:25" ht="12.75" customHeight="1" hidden="1">
      <c r="A23" s="259"/>
      <c r="B23" s="172"/>
      <c r="C23" s="170"/>
      <c r="D23" s="43" t="s">
        <v>24</v>
      </c>
      <c r="E23" s="266"/>
      <c r="F23" s="37">
        <f t="shared" si="2"/>
        <v>4.0850599999999995</v>
      </c>
      <c r="G23" s="53">
        <f t="shared" si="2"/>
        <v>4.0367</v>
      </c>
      <c r="H23" s="53">
        <f t="shared" si="2"/>
        <v>3.8627599999999997</v>
      </c>
      <c r="I23" s="53">
        <f t="shared" si="2"/>
        <v>3.70889</v>
      </c>
      <c r="J23" s="37">
        <f t="shared" si="3"/>
        <v>2.06426</v>
      </c>
      <c r="K23" s="53">
        <f t="shared" si="3"/>
        <v>2.0159000000000002</v>
      </c>
      <c r="L23" s="53">
        <f t="shared" si="3"/>
        <v>1.84196</v>
      </c>
      <c r="M23" s="38">
        <f t="shared" si="3"/>
        <v>1.68809</v>
      </c>
      <c r="N23" s="53">
        <f>N$11</f>
        <v>2.0208</v>
      </c>
      <c r="O23" s="94">
        <f>O$10</f>
        <v>0.00269</v>
      </c>
      <c r="P23" s="103">
        <f>P$18</f>
        <v>1.46807</v>
      </c>
      <c r="Q23" s="94">
        <f t="shared" si="0"/>
        <v>0.5935</v>
      </c>
      <c r="R23" s="94">
        <f t="shared" si="0"/>
        <v>0.54514</v>
      </c>
      <c r="S23" s="94">
        <f t="shared" si="0"/>
        <v>0.3712</v>
      </c>
      <c r="T23" s="38">
        <f t="shared" si="0"/>
        <v>0.21733</v>
      </c>
      <c r="U23" s="277"/>
      <c r="V23" s="79"/>
      <c r="W23" s="79"/>
      <c r="X23" s="79"/>
      <c r="Y23" s="79"/>
    </row>
    <row r="24" spans="1:25" ht="12.75" customHeight="1" hidden="1">
      <c r="A24" s="259"/>
      <c r="B24" s="172"/>
      <c r="C24" s="275" t="s">
        <v>2</v>
      </c>
      <c r="D24" s="39" t="s">
        <v>22</v>
      </c>
      <c r="E24" s="266"/>
      <c r="F24" s="63">
        <f t="shared" si="2"/>
        <v>3.16793</v>
      </c>
      <c r="G24" s="64">
        <f t="shared" si="2"/>
        <v>3.15101</v>
      </c>
      <c r="H24" s="64">
        <f t="shared" si="2"/>
        <v>3.09018</v>
      </c>
      <c r="I24" s="64">
        <f t="shared" si="2"/>
        <v>3.03636</v>
      </c>
      <c r="J24" s="63">
        <f t="shared" si="3"/>
        <v>0.72373</v>
      </c>
      <c r="K24" s="64">
        <f t="shared" si="3"/>
        <v>0.7068099999999999</v>
      </c>
      <c r="L24" s="64">
        <f t="shared" si="3"/>
        <v>0.64598</v>
      </c>
      <c r="M24" s="65">
        <f t="shared" si="3"/>
        <v>0.59216</v>
      </c>
      <c r="N24" s="64">
        <f>N$12</f>
        <v>2.4442</v>
      </c>
      <c r="O24" s="92">
        <f t="shared" si="4"/>
        <v>0.00269</v>
      </c>
      <c r="P24" s="101">
        <f>P$14</f>
        <v>0.51346</v>
      </c>
      <c r="Q24" s="92">
        <f t="shared" si="0"/>
        <v>0.20758</v>
      </c>
      <c r="R24" s="92">
        <f t="shared" si="0"/>
        <v>0.19066</v>
      </c>
      <c r="S24" s="92">
        <f t="shared" si="0"/>
        <v>0.12983</v>
      </c>
      <c r="T24" s="65">
        <f t="shared" si="0"/>
        <v>0.07601</v>
      </c>
      <c r="U24" s="275"/>
      <c r="V24" s="79"/>
      <c r="W24" s="79"/>
      <c r="X24" s="79"/>
      <c r="Y24" s="79"/>
    </row>
    <row r="25" spans="1:25" ht="12.75" customHeight="1" hidden="1">
      <c r="A25" s="259"/>
      <c r="B25" s="172"/>
      <c r="C25" s="276"/>
      <c r="D25" s="40" t="s">
        <v>21</v>
      </c>
      <c r="E25" s="266"/>
      <c r="F25" s="35">
        <f t="shared" si="2"/>
        <v>3.6993899999999997</v>
      </c>
      <c r="G25" s="52">
        <f t="shared" si="2"/>
        <v>3.6700099999999996</v>
      </c>
      <c r="H25" s="52">
        <f t="shared" si="2"/>
        <v>3.5643299999999996</v>
      </c>
      <c r="I25" s="52">
        <f t="shared" si="2"/>
        <v>3.4708499999999995</v>
      </c>
      <c r="J25" s="35">
        <f t="shared" si="3"/>
        <v>1.25519</v>
      </c>
      <c r="K25" s="52">
        <f t="shared" si="3"/>
        <v>1.22581</v>
      </c>
      <c r="L25" s="52">
        <f t="shared" si="3"/>
        <v>1.12013</v>
      </c>
      <c r="M25" s="36">
        <f t="shared" si="3"/>
        <v>1.02665</v>
      </c>
      <c r="N25" s="52">
        <f>N$12</f>
        <v>2.4442</v>
      </c>
      <c r="O25" s="93">
        <f>O$10</f>
        <v>0.00269</v>
      </c>
      <c r="P25" s="102">
        <f>P$15</f>
        <v>0.89192</v>
      </c>
      <c r="Q25" s="93">
        <f t="shared" si="0"/>
        <v>0.36058</v>
      </c>
      <c r="R25" s="93">
        <f t="shared" si="0"/>
        <v>0.3312</v>
      </c>
      <c r="S25" s="93">
        <f t="shared" si="0"/>
        <v>0.22552</v>
      </c>
      <c r="T25" s="36">
        <f t="shared" si="0"/>
        <v>0.13204</v>
      </c>
      <c r="U25" s="276"/>
      <c r="V25" s="79"/>
      <c r="W25" s="79"/>
      <c r="X25" s="79"/>
      <c r="Y25" s="79"/>
    </row>
    <row r="26" spans="1:25" ht="12.75" customHeight="1" hidden="1">
      <c r="A26" s="259"/>
      <c r="B26" s="172"/>
      <c r="C26" s="276"/>
      <c r="D26" s="41" t="s">
        <v>23</v>
      </c>
      <c r="E26" s="266"/>
      <c r="F26" s="37">
        <f t="shared" si="2"/>
        <v>6.157159999999999</v>
      </c>
      <c r="G26" s="53">
        <f t="shared" si="2"/>
        <v>6.070119999999999</v>
      </c>
      <c r="H26" s="53">
        <f t="shared" si="2"/>
        <v>5.757079999999999</v>
      </c>
      <c r="I26" s="53">
        <f t="shared" si="2"/>
        <v>5.48015</v>
      </c>
      <c r="J26" s="37">
        <f t="shared" si="3"/>
        <v>3.71296</v>
      </c>
      <c r="K26" s="53">
        <f t="shared" si="3"/>
        <v>3.62592</v>
      </c>
      <c r="L26" s="53">
        <f t="shared" si="3"/>
        <v>3.31288</v>
      </c>
      <c r="M26" s="38">
        <f t="shared" si="3"/>
        <v>3.0359499999999997</v>
      </c>
      <c r="N26" s="53">
        <f>N$12</f>
        <v>2.4442</v>
      </c>
      <c r="O26" s="94">
        <f t="shared" si="4"/>
        <v>0.00269</v>
      </c>
      <c r="P26" s="103">
        <f>P$16</f>
        <v>2.64213</v>
      </c>
      <c r="Q26" s="94">
        <f t="shared" si="0"/>
        <v>1.06814</v>
      </c>
      <c r="R26" s="94">
        <f t="shared" si="0"/>
        <v>0.9811</v>
      </c>
      <c r="S26" s="94">
        <f t="shared" si="0"/>
        <v>0.66806</v>
      </c>
      <c r="T26" s="38">
        <f t="shared" si="0"/>
        <v>0.39113</v>
      </c>
      <c r="U26" s="276"/>
      <c r="V26" s="79"/>
      <c r="W26" s="79"/>
      <c r="X26" s="79"/>
      <c r="Y26" s="79"/>
    </row>
    <row r="27" spans="1:25" ht="12.75" customHeight="1" hidden="1">
      <c r="A27" s="259"/>
      <c r="B27" s="172"/>
      <c r="C27" s="276"/>
      <c r="D27" s="42" t="s">
        <v>22</v>
      </c>
      <c r="E27" s="266"/>
      <c r="F27" s="33">
        <f t="shared" si="2"/>
        <v>3.16793</v>
      </c>
      <c r="G27" s="51">
        <f t="shared" si="2"/>
        <v>3.15101</v>
      </c>
      <c r="H27" s="51">
        <f t="shared" si="2"/>
        <v>3.09018</v>
      </c>
      <c r="I27" s="51">
        <f t="shared" si="2"/>
        <v>3.03636</v>
      </c>
      <c r="J27" s="33">
        <f t="shared" si="3"/>
        <v>0.72373</v>
      </c>
      <c r="K27" s="51">
        <f t="shared" si="3"/>
        <v>0.7068099999999999</v>
      </c>
      <c r="L27" s="51">
        <f t="shared" si="3"/>
        <v>0.64598</v>
      </c>
      <c r="M27" s="34">
        <f t="shared" si="3"/>
        <v>0.59216</v>
      </c>
      <c r="N27" s="51">
        <f>N$12</f>
        <v>2.4442</v>
      </c>
      <c r="O27" s="95">
        <f t="shared" si="4"/>
        <v>0.00269</v>
      </c>
      <c r="P27" s="104">
        <f>P$17</f>
        <v>0.51346</v>
      </c>
      <c r="Q27" s="95">
        <f t="shared" si="0"/>
        <v>0.20758</v>
      </c>
      <c r="R27" s="95">
        <f t="shared" si="0"/>
        <v>0.19066</v>
      </c>
      <c r="S27" s="95">
        <f t="shared" si="0"/>
        <v>0.12983</v>
      </c>
      <c r="T27" s="34">
        <f t="shared" si="0"/>
        <v>0.07601</v>
      </c>
      <c r="U27" s="276"/>
      <c r="V27" s="79"/>
      <c r="W27" s="79"/>
      <c r="X27" s="79"/>
      <c r="Y27" s="79"/>
    </row>
    <row r="28" spans="1:25" ht="12.75" customHeight="1" hidden="1">
      <c r="A28" s="259"/>
      <c r="B28" s="172"/>
      <c r="C28" s="277"/>
      <c r="D28" s="43" t="s">
        <v>24</v>
      </c>
      <c r="E28" s="266"/>
      <c r="F28" s="37">
        <f t="shared" si="2"/>
        <v>4.5084599999999995</v>
      </c>
      <c r="G28" s="53">
        <f t="shared" si="2"/>
        <v>4.4601</v>
      </c>
      <c r="H28" s="53">
        <f t="shared" si="2"/>
        <v>4.28616</v>
      </c>
      <c r="I28" s="53">
        <f t="shared" si="2"/>
        <v>4.132289999999999</v>
      </c>
      <c r="J28" s="37">
        <f t="shared" si="3"/>
        <v>2.06426</v>
      </c>
      <c r="K28" s="53">
        <f t="shared" si="3"/>
        <v>2.0159000000000002</v>
      </c>
      <c r="L28" s="53">
        <f t="shared" si="3"/>
        <v>1.84196</v>
      </c>
      <c r="M28" s="38">
        <f t="shared" si="3"/>
        <v>1.68809</v>
      </c>
      <c r="N28" s="53">
        <f>N$12</f>
        <v>2.4442</v>
      </c>
      <c r="O28" s="94">
        <f t="shared" si="4"/>
        <v>0.00269</v>
      </c>
      <c r="P28" s="103">
        <f>P$18</f>
        <v>1.46807</v>
      </c>
      <c r="Q28" s="94">
        <f t="shared" si="0"/>
        <v>0.5935</v>
      </c>
      <c r="R28" s="94">
        <f t="shared" si="0"/>
        <v>0.54514</v>
      </c>
      <c r="S28" s="94">
        <f t="shared" si="0"/>
        <v>0.3712</v>
      </c>
      <c r="T28" s="38">
        <f t="shared" si="0"/>
        <v>0.21733</v>
      </c>
      <c r="U28" s="277"/>
      <c r="V28" s="79"/>
      <c r="W28" s="79"/>
      <c r="X28" s="79"/>
      <c r="Y28" s="79"/>
    </row>
    <row r="29" spans="1:25" ht="12.75" customHeight="1" hidden="1">
      <c r="A29" s="259"/>
      <c r="B29" s="172"/>
      <c r="C29" s="32" t="s">
        <v>3</v>
      </c>
      <c r="D29" s="39" t="s">
        <v>22</v>
      </c>
      <c r="E29" s="266"/>
      <c r="F29" s="33">
        <f t="shared" si="2"/>
        <v>3.8644299999999996</v>
      </c>
      <c r="G29" s="51">
        <f t="shared" si="2"/>
        <v>3.8475099999999993</v>
      </c>
      <c r="H29" s="51">
        <f t="shared" si="2"/>
        <v>3.7866799999999996</v>
      </c>
      <c r="I29" s="51">
        <f t="shared" si="2"/>
        <v>3.7328599999999996</v>
      </c>
      <c r="J29" s="33">
        <f t="shared" si="3"/>
        <v>0.72373</v>
      </c>
      <c r="K29" s="51">
        <f t="shared" si="3"/>
        <v>0.7068099999999999</v>
      </c>
      <c r="L29" s="51">
        <f t="shared" si="3"/>
        <v>0.64598</v>
      </c>
      <c r="M29" s="34">
        <f t="shared" si="3"/>
        <v>0.59216</v>
      </c>
      <c r="N29" s="51">
        <f>N$13</f>
        <v>3.1407</v>
      </c>
      <c r="O29" s="95">
        <f t="shared" si="4"/>
        <v>0.00269</v>
      </c>
      <c r="P29" s="95">
        <f>P$14</f>
        <v>0.51346</v>
      </c>
      <c r="Q29" s="95">
        <f t="shared" si="0"/>
        <v>0.20758</v>
      </c>
      <c r="R29" s="95">
        <f t="shared" si="0"/>
        <v>0.19066</v>
      </c>
      <c r="S29" s="95">
        <f t="shared" si="0"/>
        <v>0.12983</v>
      </c>
      <c r="T29" s="34">
        <f t="shared" si="0"/>
        <v>0.07601</v>
      </c>
      <c r="U29" s="275"/>
      <c r="V29" s="79"/>
      <c r="W29" s="79"/>
      <c r="X29" s="79"/>
      <c r="Y29" s="79"/>
    </row>
    <row r="30" spans="1:25" ht="12.75" customHeight="1" hidden="1">
      <c r="A30" s="259"/>
      <c r="B30" s="172"/>
      <c r="C30" s="32"/>
      <c r="D30" s="40" t="s">
        <v>21</v>
      </c>
      <c r="E30" s="266"/>
      <c r="F30" s="35">
        <f t="shared" si="2"/>
        <v>4.39589</v>
      </c>
      <c r="G30" s="52">
        <f t="shared" si="2"/>
        <v>4.36651</v>
      </c>
      <c r="H30" s="52">
        <f t="shared" si="2"/>
        <v>4.26083</v>
      </c>
      <c r="I30" s="52">
        <f t="shared" si="2"/>
        <v>4.16735</v>
      </c>
      <c r="J30" s="35">
        <f t="shared" si="3"/>
        <v>1.25519</v>
      </c>
      <c r="K30" s="52">
        <f t="shared" si="3"/>
        <v>1.22581</v>
      </c>
      <c r="L30" s="52">
        <f t="shared" si="3"/>
        <v>1.12013</v>
      </c>
      <c r="M30" s="36">
        <f t="shared" si="3"/>
        <v>1.02665</v>
      </c>
      <c r="N30" s="52">
        <f>N$13</f>
        <v>3.1407</v>
      </c>
      <c r="O30" s="93">
        <f t="shared" si="4"/>
        <v>0.00269</v>
      </c>
      <c r="P30" s="93">
        <f>P$15</f>
        <v>0.89192</v>
      </c>
      <c r="Q30" s="93">
        <f aca="true" t="shared" si="5" ref="Q30:T45">ROUND(Q$5*Q$6*$P30/100,5)</f>
        <v>0.36058</v>
      </c>
      <c r="R30" s="93">
        <f t="shared" si="5"/>
        <v>0.3312</v>
      </c>
      <c r="S30" s="93">
        <f t="shared" si="5"/>
        <v>0.22552</v>
      </c>
      <c r="T30" s="36">
        <f t="shared" si="5"/>
        <v>0.13204</v>
      </c>
      <c r="U30" s="276"/>
      <c r="V30" s="79"/>
      <c r="W30" s="79"/>
      <c r="X30" s="79"/>
      <c r="Y30" s="79"/>
    </row>
    <row r="31" spans="1:25" ht="12.75" customHeight="1" hidden="1">
      <c r="A31" s="259"/>
      <c r="B31" s="172"/>
      <c r="C31" s="32"/>
      <c r="D31" s="41" t="s">
        <v>23</v>
      </c>
      <c r="E31" s="266"/>
      <c r="F31" s="37">
        <f t="shared" si="2"/>
        <v>6.85366</v>
      </c>
      <c r="G31" s="53">
        <f t="shared" si="2"/>
        <v>6.76662</v>
      </c>
      <c r="H31" s="53">
        <f t="shared" si="2"/>
        <v>6.45358</v>
      </c>
      <c r="I31" s="53">
        <f t="shared" si="2"/>
        <v>6.17665</v>
      </c>
      <c r="J31" s="37">
        <f t="shared" si="3"/>
        <v>3.71296</v>
      </c>
      <c r="K31" s="53">
        <f t="shared" si="3"/>
        <v>3.62592</v>
      </c>
      <c r="L31" s="53">
        <f t="shared" si="3"/>
        <v>3.31288</v>
      </c>
      <c r="M31" s="38">
        <f t="shared" si="3"/>
        <v>3.0359499999999997</v>
      </c>
      <c r="N31" s="53">
        <f>N$13</f>
        <v>3.1407</v>
      </c>
      <c r="O31" s="94">
        <f t="shared" si="4"/>
        <v>0.00269</v>
      </c>
      <c r="P31" s="94">
        <f>P$16</f>
        <v>2.64213</v>
      </c>
      <c r="Q31" s="94">
        <f t="shared" si="5"/>
        <v>1.06814</v>
      </c>
      <c r="R31" s="94">
        <f t="shared" si="5"/>
        <v>0.9811</v>
      </c>
      <c r="S31" s="94">
        <f t="shared" si="5"/>
        <v>0.66806</v>
      </c>
      <c r="T31" s="38">
        <f t="shared" si="5"/>
        <v>0.39113</v>
      </c>
      <c r="U31" s="276"/>
      <c r="V31" s="79"/>
      <c r="W31" s="79"/>
      <c r="X31" s="79"/>
      <c r="Y31" s="79"/>
    </row>
    <row r="32" spans="1:25" ht="12.75" customHeight="1" hidden="1">
      <c r="A32" s="259"/>
      <c r="B32" s="172"/>
      <c r="C32" s="32"/>
      <c r="D32" s="42" t="s">
        <v>22</v>
      </c>
      <c r="E32" s="266"/>
      <c r="F32" s="33">
        <f t="shared" si="2"/>
        <v>3.8644299999999996</v>
      </c>
      <c r="G32" s="51">
        <f t="shared" si="2"/>
        <v>3.8475099999999993</v>
      </c>
      <c r="H32" s="51">
        <f t="shared" si="2"/>
        <v>3.7866799999999996</v>
      </c>
      <c r="I32" s="51">
        <f t="shared" si="2"/>
        <v>3.7328599999999996</v>
      </c>
      <c r="J32" s="33">
        <f t="shared" si="3"/>
        <v>0.72373</v>
      </c>
      <c r="K32" s="51">
        <f t="shared" si="3"/>
        <v>0.7068099999999999</v>
      </c>
      <c r="L32" s="51">
        <f t="shared" si="3"/>
        <v>0.64598</v>
      </c>
      <c r="M32" s="34">
        <f t="shared" si="3"/>
        <v>0.59216</v>
      </c>
      <c r="N32" s="51">
        <f>N$13</f>
        <v>3.1407</v>
      </c>
      <c r="O32" s="95">
        <f t="shared" si="4"/>
        <v>0.00269</v>
      </c>
      <c r="P32" s="95">
        <f>P$17</f>
        <v>0.51346</v>
      </c>
      <c r="Q32" s="95">
        <f t="shared" si="5"/>
        <v>0.20758</v>
      </c>
      <c r="R32" s="95">
        <f t="shared" si="5"/>
        <v>0.19066</v>
      </c>
      <c r="S32" s="95">
        <f t="shared" si="5"/>
        <v>0.12983</v>
      </c>
      <c r="T32" s="34">
        <f t="shared" si="5"/>
        <v>0.07601</v>
      </c>
      <c r="U32" s="276"/>
      <c r="V32" s="79"/>
      <c r="W32" s="79"/>
      <c r="X32" s="79"/>
      <c r="Y32" s="79"/>
    </row>
    <row r="33" spans="1:25" ht="12.75" customHeight="1" hidden="1">
      <c r="A33" s="261"/>
      <c r="B33" s="173"/>
      <c r="C33" s="48"/>
      <c r="D33" s="55" t="s">
        <v>24</v>
      </c>
      <c r="E33" s="271"/>
      <c r="F33" s="44">
        <f t="shared" si="2"/>
        <v>5.204959999999999</v>
      </c>
      <c r="G33" s="56">
        <f t="shared" si="2"/>
        <v>5.156599999999999</v>
      </c>
      <c r="H33" s="56">
        <f t="shared" si="2"/>
        <v>4.982659999999999</v>
      </c>
      <c r="I33" s="56">
        <f t="shared" si="2"/>
        <v>4.828789999999999</v>
      </c>
      <c r="J33" s="44">
        <f t="shared" si="3"/>
        <v>2.06426</v>
      </c>
      <c r="K33" s="56">
        <f t="shared" si="3"/>
        <v>2.0159000000000002</v>
      </c>
      <c r="L33" s="56">
        <f t="shared" si="3"/>
        <v>1.84196</v>
      </c>
      <c r="M33" s="45">
        <f t="shared" si="3"/>
        <v>1.68809</v>
      </c>
      <c r="N33" s="56">
        <f>N$13</f>
        <v>3.1407</v>
      </c>
      <c r="O33" s="96">
        <f t="shared" si="4"/>
        <v>0.00269</v>
      </c>
      <c r="P33" s="96">
        <f>P$18</f>
        <v>1.46807</v>
      </c>
      <c r="Q33" s="96">
        <f t="shared" si="5"/>
        <v>0.5935</v>
      </c>
      <c r="R33" s="96">
        <f t="shared" si="5"/>
        <v>0.54514</v>
      </c>
      <c r="S33" s="96">
        <f t="shared" si="5"/>
        <v>0.3712</v>
      </c>
      <c r="T33" s="45">
        <f t="shared" si="5"/>
        <v>0.21733</v>
      </c>
      <c r="U33" s="278"/>
      <c r="V33" s="79"/>
      <c r="W33" s="79"/>
      <c r="X33" s="79"/>
      <c r="Y33" s="79"/>
    </row>
    <row r="34" spans="1:25" ht="12.75" customHeight="1">
      <c r="A34" s="258" t="s">
        <v>17</v>
      </c>
      <c r="B34" s="258" t="s">
        <v>39</v>
      </c>
      <c r="C34" s="80" t="s">
        <v>0</v>
      </c>
      <c r="D34" s="262" t="s">
        <v>36</v>
      </c>
      <c r="E34" s="270" t="s">
        <v>15</v>
      </c>
      <c r="F34" s="58">
        <f t="shared" si="2"/>
        <v>1686.31718</v>
      </c>
      <c r="G34" s="60">
        <f t="shared" si="2"/>
        <v>1646.76309</v>
      </c>
      <c r="H34" s="60">
        <f t="shared" si="2"/>
        <v>1504.49346</v>
      </c>
      <c r="I34" s="60">
        <f t="shared" si="2"/>
        <v>1378.63956</v>
      </c>
      <c r="J34" s="58">
        <f t="shared" si="3"/>
        <v>1686.20918</v>
      </c>
      <c r="K34" s="60">
        <f t="shared" si="3"/>
        <v>1646.65509</v>
      </c>
      <c r="L34" s="60">
        <f t="shared" si="3"/>
        <v>1504.38546</v>
      </c>
      <c r="M34" s="66">
        <f t="shared" si="3"/>
        <v>1378.53156</v>
      </c>
      <c r="N34" s="114">
        <v>0.108</v>
      </c>
      <c r="O34" s="100">
        <f>O10</f>
        <v>0.00269</v>
      </c>
      <c r="P34" s="122">
        <v>1200.77</v>
      </c>
      <c r="Q34" s="108">
        <f t="shared" si="5"/>
        <v>485.43649</v>
      </c>
      <c r="R34" s="108">
        <f t="shared" si="5"/>
        <v>445.8824</v>
      </c>
      <c r="S34" s="108">
        <f t="shared" si="5"/>
        <v>303.61277</v>
      </c>
      <c r="T34" s="66">
        <f t="shared" si="5"/>
        <v>177.75887</v>
      </c>
      <c r="U34" s="159"/>
      <c r="V34" s="79"/>
      <c r="W34" s="79"/>
      <c r="X34" s="79"/>
      <c r="Y34" s="79"/>
    </row>
    <row r="35" spans="1:25" ht="12.75" customHeight="1">
      <c r="A35" s="259"/>
      <c r="B35" s="259"/>
      <c r="C35" s="81" t="s">
        <v>1</v>
      </c>
      <c r="D35" s="263"/>
      <c r="E35" s="268"/>
      <c r="F35" s="61">
        <f t="shared" si="2"/>
        <v>1686.34718</v>
      </c>
      <c r="G35" s="59">
        <f t="shared" si="2"/>
        <v>1646.79309</v>
      </c>
      <c r="H35" s="59">
        <f t="shared" si="2"/>
        <v>1504.52346</v>
      </c>
      <c r="I35" s="59">
        <f t="shared" si="2"/>
        <v>1378.6695599999998</v>
      </c>
      <c r="J35" s="61">
        <f t="shared" si="3"/>
        <v>1686.20918</v>
      </c>
      <c r="K35" s="59">
        <f t="shared" si="3"/>
        <v>1646.65509</v>
      </c>
      <c r="L35" s="59">
        <f t="shared" si="3"/>
        <v>1504.38546</v>
      </c>
      <c r="M35" s="67">
        <f t="shared" si="3"/>
        <v>1378.53156</v>
      </c>
      <c r="N35" s="115">
        <v>0.138</v>
      </c>
      <c r="O35" s="90">
        <f>O34</f>
        <v>0.00269</v>
      </c>
      <c r="P35" s="90">
        <f>P34</f>
        <v>1200.77</v>
      </c>
      <c r="Q35" s="109">
        <f t="shared" si="5"/>
        <v>485.43649</v>
      </c>
      <c r="R35" s="109">
        <f t="shared" si="5"/>
        <v>445.8824</v>
      </c>
      <c r="S35" s="109">
        <f t="shared" si="5"/>
        <v>303.61277</v>
      </c>
      <c r="T35" s="67">
        <f t="shared" si="5"/>
        <v>177.75887</v>
      </c>
      <c r="U35" s="159"/>
      <c r="V35" s="79"/>
      <c r="W35" s="79"/>
      <c r="X35" s="79"/>
      <c r="Y35" s="79"/>
    </row>
    <row r="36" spans="1:25" ht="12.75" customHeight="1">
      <c r="A36" s="259"/>
      <c r="B36" s="259"/>
      <c r="C36" s="81" t="s">
        <v>2</v>
      </c>
      <c r="D36" s="263"/>
      <c r="E36" s="268"/>
      <c r="F36" s="61">
        <f t="shared" si="2"/>
        <v>1686.48818</v>
      </c>
      <c r="G36" s="59">
        <f t="shared" si="2"/>
        <v>1646.93409</v>
      </c>
      <c r="H36" s="59">
        <f t="shared" si="2"/>
        <v>1504.66446</v>
      </c>
      <c r="I36" s="59">
        <f t="shared" si="2"/>
        <v>1378.81056</v>
      </c>
      <c r="J36" s="61">
        <f t="shared" si="3"/>
        <v>1686.20918</v>
      </c>
      <c r="K36" s="59">
        <f t="shared" si="3"/>
        <v>1646.65509</v>
      </c>
      <c r="L36" s="59">
        <f t="shared" si="3"/>
        <v>1504.38546</v>
      </c>
      <c r="M36" s="67">
        <f t="shared" si="3"/>
        <v>1378.53156</v>
      </c>
      <c r="N36" s="115">
        <v>0.279</v>
      </c>
      <c r="O36" s="90">
        <f>O34</f>
        <v>0.00269</v>
      </c>
      <c r="P36" s="90">
        <f>P34</f>
        <v>1200.77</v>
      </c>
      <c r="Q36" s="109">
        <f t="shared" si="5"/>
        <v>485.43649</v>
      </c>
      <c r="R36" s="109">
        <f t="shared" si="5"/>
        <v>445.8824</v>
      </c>
      <c r="S36" s="109">
        <f t="shared" si="5"/>
        <v>303.61277</v>
      </c>
      <c r="T36" s="67">
        <f t="shared" si="5"/>
        <v>177.75887</v>
      </c>
      <c r="U36" s="159"/>
      <c r="V36" s="79"/>
      <c r="W36" s="79"/>
      <c r="X36" s="79"/>
      <c r="Y36" s="79"/>
    </row>
    <row r="37" spans="1:25" ht="12.75" customHeight="1" thickBot="1">
      <c r="A37" s="259"/>
      <c r="B37" s="261"/>
      <c r="C37" s="82" t="s">
        <v>3</v>
      </c>
      <c r="D37" s="263"/>
      <c r="E37" s="269"/>
      <c r="F37" s="68">
        <f t="shared" si="2"/>
        <v>1686.61698</v>
      </c>
      <c r="G37" s="69">
        <f t="shared" si="2"/>
        <v>1647.06289</v>
      </c>
      <c r="H37" s="69">
        <f t="shared" si="2"/>
        <v>1504.79326</v>
      </c>
      <c r="I37" s="69">
        <f t="shared" si="2"/>
        <v>1378.9393599999999</v>
      </c>
      <c r="J37" s="68">
        <f t="shared" si="3"/>
        <v>1686.20918</v>
      </c>
      <c r="K37" s="69">
        <f t="shared" si="3"/>
        <v>1646.65509</v>
      </c>
      <c r="L37" s="69">
        <f t="shared" si="3"/>
        <v>1504.38546</v>
      </c>
      <c r="M37" s="70">
        <f t="shared" si="3"/>
        <v>1378.53156</v>
      </c>
      <c r="N37" s="116">
        <v>0.4078</v>
      </c>
      <c r="O37" s="91">
        <f>O34</f>
        <v>0.00269</v>
      </c>
      <c r="P37" s="91">
        <f>P34</f>
        <v>1200.77</v>
      </c>
      <c r="Q37" s="110">
        <f t="shared" si="5"/>
        <v>485.43649</v>
      </c>
      <c r="R37" s="110">
        <f t="shared" si="5"/>
        <v>445.8824</v>
      </c>
      <c r="S37" s="110">
        <f t="shared" si="5"/>
        <v>303.61277</v>
      </c>
      <c r="T37" s="70">
        <f t="shared" si="5"/>
        <v>177.75887</v>
      </c>
      <c r="U37" s="159"/>
      <c r="V37" s="79"/>
      <c r="W37" s="79"/>
      <c r="X37" s="79"/>
      <c r="Y37" s="79"/>
    </row>
    <row r="38" spans="1:25" ht="12.75" customHeight="1">
      <c r="A38" s="258" t="s">
        <v>18</v>
      </c>
      <c r="B38" s="258" t="s">
        <v>38</v>
      </c>
      <c r="C38" s="80" t="s">
        <v>0</v>
      </c>
      <c r="D38" s="263"/>
      <c r="E38" s="174" t="s">
        <v>41</v>
      </c>
      <c r="F38" s="73">
        <f t="shared" si="2"/>
        <v>376.61687</v>
      </c>
      <c r="G38" s="74">
        <f t="shared" si="2"/>
        <v>367.78241</v>
      </c>
      <c r="H38" s="74">
        <f t="shared" si="2"/>
        <v>336.00626</v>
      </c>
      <c r="I38" s="74">
        <f t="shared" si="2"/>
        <v>307.89659</v>
      </c>
      <c r="J38" s="73">
        <f t="shared" si="3"/>
        <v>376.61687</v>
      </c>
      <c r="K38" s="74">
        <f t="shared" si="3"/>
        <v>367.78241</v>
      </c>
      <c r="L38" s="74">
        <f t="shared" si="3"/>
        <v>336.00626</v>
      </c>
      <c r="M38" s="203">
        <f t="shared" si="3"/>
        <v>307.89659</v>
      </c>
      <c r="N38" s="117">
        <v>0</v>
      </c>
      <c r="O38" s="97">
        <v>0</v>
      </c>
      <c r="P38" s="127">
        <v>268.19387</v>
      </c>
      <c r="Q38" s="111">
        <f t="shared" si="5"/>
        <v>108.423</v>
      </c>
      <c r="R38" s="111">
        <f t="shared" si="5"/>
        <v>99.58854</v>
      </c>
      <c r="S38" s="111">
        <f t="shared" si="5"/>
        <v>67.81239</v>
      </c>
      <c r="T38" s="72">
        <f t="shared" si="5"/>
        <v>39.70272</v>
      </c>
      <c r="U38" s="159"/>
      <c r="V38" s="79"/>
      <c r="W38" s="79"/>
      <c r="X38" s="79"/>
      <c r="Y38" s="79"/>
    </row>
    <row r="39" spans="1:25" ht="12.75" customHeight="1">
      <c r="A39" s="259"/>
      <c r="B39" s="259"/>
      <c r="C39" s="81" t="s">
        <v>1</v>
      </c>
      <c r="D39" s="263"/>
      <c r="E39" s="166"/>
      <c r="F39" s="75">
        <f t="shared" si="2"/>
        <v>376.61687</v>
      </c>
      <c r="G39" s="76">
        <f t="shared" si="2"/>
        <v>367.78241</v>
      </c>
      <c r="H39" s="76">
        <f t="shared" si="2"/>
        <v>336.00626</v>
      </c>
      <c r="I39" s="76">
        <f t="shared" si="2"/>
        <v>307.89659</v>
      </c>
      <c r="J39" s="75">
        <f t="shared" si="3"/>
        <v>376.61687</v>
      </c>
      <c r="K39" s="76">
        <f t="shared" si="3"/>
        <v>367.78241</v>
      </c>
      <c r="L39" s="76">
        <f t="shared" si="3"/>
        <v>336.00626</v>
      </c>
      <c r="M39" s="204">
        <f t="shared" si="3"/>
        <v>307.89659</v>
      </c>
      <c r="N39" s="118">
        <v>0</v>
      </c>
      <c r="O39" s="98">
        <v>0</v>
      </c>
      <c r="P39" s="106">
        <f aca="true" t="shared" si="6" ref="P39:P45">P$38</f>
        <v>268.19387</v>
      </c>
      <c r="Q39" s="112">
        <f t="shared" si="5"/>
        <v>108.423</v>
      </c>
      <c r="R39" s="112">
        <f t="shared" si="5"/>
        <v>99.58854</v>
      </c>
      <c r="S39" s="112">
        <f t="shared" si="5"/>
        <v>67.81239</v>
      </c>
      <c r="T39" s="18">
        <f t="shared" si="5"/>
        <v>39.70272</v>
      </c>
      <c r="U39" s="159"/>
      <c r="V39" s="79"/>
      <c r="W39" s="79"/>
      <c r="X39" s="79"/>
      <c r="Y39" s="79"/>
    </row>
    <row r="40" spans="1:25" ht="12.75" customHeight="1">
      <c r="A40" s="259"/>
      <c r="B40" s="259"/>
      <c r="C40" s="81" t="s">
        <v>2</v>
      </c>
      <c r="D40" s="263"/>
      <c r="E40" s="166"/>
      <c r="F40" s="75">
        <f t="shared" si="2"/>
        <v>376.61687</v>
      </c>
      <c r="G40" s="76">
        <f t="shared" si="2"/>
        <v>367.78241</v>
      </c>
      <c r="H40" s="76">
        <f t="shared" si="2"/>
        <v>336.00626</v>
      </c>
      <c r="I40" s="76">
        <f t="shared" si="2"/>
        <v>307.89659</v>
      </c>
      <c r="J40" s="75">
        <f t="shared" si="3"/>
        <v>376.61687</v>
      </c>
      <c r="K40" s="76">
        <f t="shared" si="3"/>
        <v>367.78241</v>
      </c>
      <c r="L40" s="76">
        <f t="shared" si="3"/>
        <v>336.00626</v>
      </c>
      <c r="M40" s="204">
        <f t="shared" si="3"/>
        <v>307.89659</v>
      </c>
      <c r="N40" s="118">
        <v>0</v>
      </c>
      <c r="O40" s="98">
        <v>0</v>
      </c>
      <c r="P40" s="106">
        <f t="shared" si="6"/>
        <v>268.19387</v>
      </c>
      <c r="Q40" s="112">
        <f t="shared" si="5"/>
        <v>108.423</v>
      </c>
      <c r="R40" s="112">
        <f t="shared" si="5"/>
        <v>99.58854</v>
      </c>
      <c r="S40" s="112">
        <f t="shared" si="5"/>
        <v>67.81239</v>
      </c>
      <c r="T40" s="18">
        <f t="shared" si="5"/>
        <v>39.70272</v>
      </c>
      <c r="U40" s="159"/>
      <c r="V40" s="79"/>
      <c r="W40" s="79"/>
      <c r="X40" s="79"/>
      <c r="Y40" s="79"/>
    </row>
    <row r="41" spans="1:25" ht="12.75" customHeight="1" thickBot="1">
      <c r="A41" s="259"/>
      <c r="B41" s="261"/>
      <c r="C41" s="82" t="s">
        <v>3</v>
      </c>
      <c r="D41" s="263"/>
      <c r="E41" s="166"/>
      <c r="F41" s="77">
        <f t="shared" si="2"/>
        <v>376.61687</v>
      </c>
      <c r="G41" s="46">
        <f t="shared" si="2"/>
        <v>367.78241</v>
      </c>
      <c r="H41" s="46">
        <f t="shared" si="2"/>
        <v>336.00626</v>
      </c>
      <c r="I41" s="46">
        <f t="shared" si="2"/>
        <v>307.89659</v>
      </c>
      <c r="J41" s="77">
        <f t="shared" si="3"/>
        <v>376.61687</v>
      </c>
      <c r="K41" s="46">
        <f t="shared" si="3"/>
        <v>367.78241</v>
      </c>
      <c r="L41" s="46">
        <f t="shared" si="3"/>
        <v>336.00626</v>
      </c>
      <c r="M41" s="205">
        <f t="shared" si="3"/>
        <v>307.89659</v>
      </c>
      <c r="N41" s="119">
        <v>0</v>
      </c>
      <c r="O41" s="99">
        <v>0</v>
      </c>
      <c r="P41" s="107">
        <f t="shared" si="6"/>
        <v>268.19387</v>
      </c>
      <c r="Q41" s="113">
        <f t="shared" si="5"/>
        <v>108.423</v>
      </c>
      <c r="R41" s="113">
        <f t="shared" si="5"/>
        <v>99.58854</v>
      </c>
      <c r="S41" s="113">
        <f t="shared" si="5"/>
        <v>67.81239</v>
      </c>
      <c r="T41" s="19">
        <f t="shared" si="5"/>
        <v>39.70272</v>
      </c>
      <c r="U41" s="159"/>
      <c r="V41" s="79"/>
      <c r="W41" s="79"/>
      <c r="X41" s="79"/>
      <c r="Y41" s="79"/>
    </row>
    <row r="42" spans="1:25" ht="12.75" customHeight="1">
      <c r="A42" s="259"/>
      <c r="B42" s="258" t="s">
        <v>39</v>
      </c>
      <c r="C42" s="83" t="s">
        <v>0</v>
      </c>
      <c r="D42" s="263"/>
      <c r="E42" s="166"/>
      <c r="F42" s="73">
        <f t="shared" si="2"/>
        <v>1205.32987</v>
      </c>
      <c r="G42" s="74">
        <f t="shared" si="2"/>
        <v>1196.49541</v>
      </c>
      <c r="H42" s="74">
        <f t="shared" si="2"/>
        <v>1164.71926</v>
      </c>
      <c r="I42" s="74">
        <f t="shared" si="2"/>
        <v>1136.60959</v>
      </c>
      <c r="J42" s="73">
        <f t="shared" si="3"/>
        <v>376.61687</v>
      </c>
      <c r="K42" s="74">
        <f t="shared" si="3"/>
        <v>367.78241</v>
      </c>
      <c r="L42" s="74">
        <f t="shared" si="3"/>
        <v>336.00626</v>
      </c>
      <c r="M42" s="203">
        <f t="shared" si="3"/>
        <v>307.89659</v>
      </c>
      <c r="N42" s="120">
        <v>828.713</v>
      </c>
      <c r="O42" s="97">
        <v>0</v>
      </c>
      <c r="P42" s="105">
        <f t="shared" si="6"/>
        <v>268.19387</v>
      </c>
      <c r="Q42" s="111">
        <f t="shared" si="5"/>
        <v>108.423</v>
      </c>
      <c r="R42" s="111">
        <f t="shared" si="5"/>
        <v>99.58854</v>
      </c>
      <c r="S42" s="111">
        <f t="shared" si="5"/>
        <v>67.81239</v>
      </c>
      <c r="T42" s="72">
        <f t="shared" si="5"/>
        <v>39.70272</v>
      </c>
      <c r="U42" s="159"/>
      <c r="V42" s="79"/>
      <c r="W42" s="79"/>
      <c r="X42" s="79"/>
      <c r="Y42" s="79"/>
    </row>
    <row r="43" spans="1:25" ht="12.75" customHeight="1">
      <c r="A43" s="259"/>
      <c r="B43" s="259"/>
      <c r="C43" s="84" t="s">
        <v>1</v>
      </c>
      <c r="D43" s="263"/>
      <c r="E43" s="166"/>
      <c r="F43" s="75">
        <f t="shared" si="2"/>
        <v>1353.45587</v>
      </c>
      <c r="G43" s="76">
        <f t="shared" si="2"/>
        <v>1344.62141</v>
      </c>
      <c r="H43" s="76">
        <f t="shared" si="2"/>
        <v>1312.84526</v>
      </c>
      <c r="I43" s="76">
        <f t="shared" si="2"/>
        <v>1284.73559</v>
      </c>
      <c r="J43" s="75">
        <f t="shared" si="3"/>
        <v>376.61687</v>
      </c>
      <c r="K43" s="76">
        <f t="shared" si="3"/>
        <v>367.78241</v>
      </c>
      <c r="L43" s="76">
        <f t="shared" si="3"/>
        <v>336.00626</v>
      </c>
      <c r="M43" s="204">
        <f t="shared" si="3"/>
        <v>307.89659</v>
      </c>
      <c r="N43" s="121">
        <v>976.839</v>
      </c>
      <c r="O43" s="98">
        <v>0</v>
      </c>
      <c r="P43" s="106">
        <f t="shared" si="6"/>
        <v>268.19387</v>
      </c>
      <c r="Q43" s="112">
        <f t="shared" si="5"/>
        <v>108.423</v>
      </c>
      <c r="R43" s="112">
        <f t="shared" si="5"/>
        <v>99.58854</v>
      </c>
      <c r="S43" s="112">
        <f t="shared" si="5"/>
        <v>67.81239</v>
      </c>
      <c r="T43" s="18">
        <f t="shared" si="5"/>
        <v>39.70272</v>
      </c>
      <c r="U43" s="159"/>
      <c r="V43" s="79"/>
      <c r="W43" s="79"/>
      <c r="X43" s="79"/>
      <c r="Y43" s="79"/>
    </row>
    <row r="44" spans="1:25" ht="12.75" customHeight="1">
      <c r="A44" s="259"/>
      <c r="B44" s="259"/>
      <c r="C44" s="84" t="s">
        <v>2</v>
      </c>
      <c r="D44" s="263"/>
      <c r="E44" s="166"/>
      <c r="F44" s="75">
        <f t="shared" si="2"/>
        <v>1487.00587</v>
      </c>
      <c r="G44" s="76">
        <f t="shared" si="2"/>
        <v>1478.17141</v>
      </c>
      <c r="H44" s="76">
        <f t="shared" si="2"/>
        <v>1446.39526</v>
      </c>
      <c r="I44" s="76">
        <f t="shared" si="2"/>
        <v>1418.28559</v>
      </c>
      <c r="J44" s="75">
        <f t="shared" si="3"/>
        <v>376.61687</v>
      </c>
      <c r="K44" s="76">
        <f t="shared" si="3"/>
        <v>367.78241</v>
      </c>
      <c r="L44" s="76">
        <f t="shared" si="3"/>
        <v>336.00626</v>
      </c>
      <c r="M44" s="204">
        <f t="shared" si="3"/>
        <v>307.89659</v>
      </c>
      <c r="N44" s="121">
        <v>1110.389</v>
      </c>
      <c r="O44" s="98">
        <v>0</v>
      </c>
      <c r="P44" s="106">
        <f t="shared" si="6"/>
        <v>268.19387</v>
      </c>
      <c r="Q44" s="112">
        <f t="shared" si="5"/>
        <v>108.423</v>
      </c>
      <c r="R44" s="112">
        <f t="shared" si="5"/>
        <v>99.58854</v>
      </c>
      <c r="S44" s="112">
        <f t="shared" si="5"/>
        <v>67.81239</v>
      </c>
      <c r="T44" s="18">
        <f t="shared" si="5"/>
        <v>39.70272</v>
      </c>
      <c r="U44" s="159"/>
      <c r="V44" s="79"/>
      <c r="W44" s="79"/>
      <c r="X44" s="79"/>
      <c r="Y44" s="79"/>
    </row>
    <row r="45" spans="1:25" ht="12.75" customHeight="1" thickBot="1">
      <c r="A45" s="259"/>
      <c r="B45" s="259"/>
      <c r="C45" s="84" t="s">
        <v>3</v>
      </c>
      <c r="D45" s="263"/>
      <c r="E45" s="166"/>
      <c r="F45" s="75">
        <f t="shared" si="2"/>
        <v>1276.06687</v>
      </c>
      <c r="G45" s="76">
        <f t="shared" si="2"/>
        <v>1267.23241</v>
      </c>
      <c r="H45" s="76">
        <f t="shared" si="2"/>
        <v>1235.4562600000002</v>
      </c>
      <c r="I45" s="76">
        <f t="shared" si="2"/>
        <v>1207.34659</v>
      </c>
      <c r="J45" s="77">
        <f t="shared" si="3"/>
        <v>376.61687</v>
      </c>
      <c r="K45" s="46">
        <f t="shared" si="3"/>
        <v>367.78241</v>
      </c>
      <c r="L45" s="46">
        <f t="shared" si="3"/>
        <v>336.00626</v>
      </c>
      <c r="M45" s="205">
        <f t="shared" si="3"/>
        <v>307.89659</v>
      </c>
      <c r="N45" s="121">
        <v>899.45</v>
      </c>
      <c r="O45" s="98">
        <v>0</v>
      </c>
      <c r="P45" s="106">
        <f t="shared" si="6"/>
        <v>268.19387</v>
      </c>
      <c r="Q45" s="112">
        <f t="shared" si="5"/>
        <v>108.423</v>
      </c>
      <c r="R45" s="112">
        <f t="shared" si="5"/>
        <v>99.58854</v>
      </c>
      <c r="S45" s="112">
        <f t="shared" si="5"/>
        <v>67.81239</v>
      </c>
      <c r="T45" s="18">
        <f t="shared" si="5"/>
        <v>39.70272</v>
      </c>
      <c r="U45" s="159"/>
      <c r="V45" s="79"/>
      <c r="W45" s="79"/>
      <c r="X45" s="79"/>
      <c r="Y45" s="79"/>
    </row>
    <row r="46" spans="1:25" ht="12.75" customHeight="1" thickBot="1">
      <c r="A46" s="256" t="s">
        <v>42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159"/>
      <c r="V46" s="79"/>
      <c r="W46" s="79"/>
      <c r="X46" s="79"/>
      <c r="Y46" s="79"/>
    </row>
    <row r="47" spans="1:25" ht="12.75" customHeight="1">
      <c r="A47" s="258" t="s">
        <v>17</v>
      </c>
      <c r="B47" s="258" t="s">
        <v>39</v>
      </c>
      <c r="C47" s="47" t="s">
        <v>0</v>
      </c>
      <c r="D47" s="262" t="s">
        <v>36</v>
      </c>
      <c r="E47" s="265" t="s">
        <v>48</v>
      </c>
      <c r="F47" s="58">
        <f aca="true" t="shared" si="7" ref="F47:I54">$N47+$O47+$P47+Q47</f>
        <v>1687.1891</v>
      </c>
      <c r="G47" s="60">
        <f t="shared" si="7"/>
        <v>1647.63501</v>
      </c>
      <c r="H47" s="60">
        <f t="shared" si="7"/>
        <v>1505.36538</v>
      </c>
      <c r="I47" s="60">
        <f t="shared" si="7"/>
        <v>1379.5114800000001</v>
      </c>
      <c r="J47" s="58">
        <f aca="true" t="shared" si="8" ref="J47:M54">$O47+$P47+Q47</f>
        <v>1686.20918</v>
      </c>
      <c r="K47" s="60">
        <f t="shared" si="8"/>
        <v>1646.65509</v>
      </c>
      <c r="L47" s="60">
        <f t="shared" si="8"/>
        <v>1504.38546</v>
      </c>
      <c r="M47" s="196">
        <f t="shared" si="8"/>
        <v>1378.53156</v>
      </c>
      <c r="N47" s="209">
        <v>0.97992</v>
      </c>
      <c r="O47" s="100">
        <f>O10</f>
        <v>0.00269</v>
      </c>
      <c r="P47" s="179">
        <f>P34</f>
        <v>1200.77</v>
      </c>
      <c r="Q47" s="60">
        <f>ROUND(Q$5*Q$6*$P47/100,5)</f>
        <v>485.43649</v>
      </c>
      <c r="R47" s="108">
        <f aca="true" t="shared" si="9" ref="Q47:T54">ROUND(R$5*R$6*$P47/100,5)</f>
        <v>445.8824</v>
      </c>
      <c r="S47" s="108">
        <f t="shared" si="9"/>
        <v>303.61277</v>
      </c>
      <c r="T47" s="66">
        <f t="shared" si="9"/>
        <v>177.75887</v>
      </c>
      <c r="U47" s="159"/>
      <c r="V47" s="79"/>
      <c r="W47" s="79"/>
      <c r="X47" s="79"/>
      <c r="Y47" s="79"/>
    </row>
    <row r="48" spans="1:25" ht="12.75" customHeight="1">
      <c r="A48" s="259"/>
      <c r="B48" s="259"/>
      <c r="C48" s="32" t="s">
        <v>1</v>
      </c>
      <c r="D48" s="263"/>
      <c r="E48" s="266"/>
      <c r="F48" s="61">
        <f t="shared" si="7"/>
        <v>1687.1891</v>
      </c>
      <c r="G48" s="59">
        <f t="shared" si="7"/>
        <v>1647.63501</v>
      </c>
      <c r="H48" s="59">
        <f t="shared" si="7"/>
        <v>1505.36538</v>
      </c>
      <c r="I48" s="59">
        <f t="shared" si="7"/>
        <v>1379.5114800000001</v>
      </c>
      <c r="J48" s="61">
        <f t="shared" si="8"/>
        <v>1686.20918</v>
      </c>
      <c r="K48" s="59">
        <f t="shared" si="8"/>
        <v>1646.65509</v>
      </c>
      <c r="L48" s="59">
        <f t="shared" si="8"/>
        <v>1504.38546</v>
      </c>
      <c r="M48" s="197">
        <f t="shared" si="8"/>
        <v>1378.53156</v>
      </c>
      <c r="N48" s="180">
        <f>N$47</f>
        <v>0.97992</v>
      </c>
      <c r="O48" s="90">
        <f>O47</f>
        <v>0.00269</v>
      </c>
      <c r="P48" s="181">
        <f>P47</f>
        <v>1200.77</v>
      </c>
      <c r="Q48" s="59">
        <f t="shared" si="9"/>
        <v>485.43649</v>
      </c>
      <c r="R48" s="109">
        <f t="shared" si="9"/>
        <v>445.8824</v>
      </c>
      <c r="S48" s="109">
        <f t="shared" si="9"/>
        <v>303.61277</v>
      </c>
      <c r="T48" s="67">
        <f t="shared" si="9"/>
        <v>177.75887</v>
      </c>
      <c r="U48" s="159"/>
      <c r="V48" s="79"/>
      <c r="W48" s="79"/>
      <c r="X48" s="79"/>
      <c r="Y48" s="79"/>
    </row>
    <row r="49" spans="1:25" ht="12.75" customHeight="1">
      <c r="A49" s="259"/>
      <c r="B49" s="259"/>
      <c r="C49" s="32" t="s">
        <v>2</v>
      </c>
      <c r="D49" s="263"/>
      <c r="E49" s="266"/>
      <c r="F49" s="61">
        <f t="shared" si="7"/>
        <v>1687.1891</v>
      </c>
      <c r="G49" s="59">
        <f t="shared" si="7"/>
        <v>1647.63501</v>
      </c>
      <c r="H49" s="59">
        <f t="shared" si="7"/>
        <v>1505.36538</v>
      </c>
      <c r="I49" s="59">
        <f t="shared" si="7"/>
        <v>1379.5114800000001</v>
      </c>
      <c r="J49" s="61">
        <f t="shared" si="8"/>
        <v>1686.20918</v>
      </c>
      <c r="K49" s="59">
        <f t="shared" si="8"/>
        <v>1646.65509</v>
      </c>
      <c r="L49" s="59">
        <f t="shared" si="8"/>
        <v>1504.38546</v>
      </c>
      <c r="M49" s="197">
        <f t="shared" si="8"/>
        <v>1378.53156</v>
      </c>
      <c r="N49" s="180">
        <f>N$47</f>
        <v>0.97992</v>
      </c>
      <c r="O49" s="90">
        <f>O47</f>
        <v>0.00269</v>
      </c>
      <c r="P49" s="181">
        <f>P47</f>
        <v>1200.77</v>
      </c>
      <c r="Q49" s="59">
        <f t="shared" si="9"/>
        <v>485.43649</v>
      </c>
      <c r="R49" s="109">
        <f t="shared" si="9"/>
        <v>445.8824</v>
      </c>
      <c r="S49" s="109">
        <f t="shared" si="9"/>
        <v>303.61277</v>
      </c>
      <c r="T49" s="67">
        <f t="shared" si="9"/>
        <v>177.75887</v>
      </c>
      <c r="U49" s="159"/>
      <c r="V49" s="79"/>
      <c r="W49" s="79"/>
      <c r="X49" s="79"/>
      <c r="Y49" s="79"/>
    </row>
    <row r="50" spans="1:25" ht="12.75" customHeight="1" thickBot="1">
      <c r="A50" s="260"/>
      <c r="B50" s="259"/>
      <c r="C50" s="48" t="s">
        <v>3</v>
      </c>
      <c r="D50" s="264"/>
      <c r="E50" s="266"/>
      <c r="F50" s="68">
        <f t="shared" si="7"/>
        <v>1687.1891</v>
      </c>
      <c r="G50" s="69">
        <f t="shared" si="7"/>
        <v>1647.63501</v>
      </c>
      <c r="H50" s="69">
        <f t="shared" si="7"/>
        <v>1505.36538</v>
      </c>
      <c r="I50" s="69">
        <f t="shared" si="7"/>
        <v>1379.5114800000001</v>
      </c>
      <c r="J50" s="68">
        <f t="shared" si="8"/>
        <v>1686.20918</v>
      </c>
      <c r="K50" s="69">
        <f t="shared" si="8"/>
        <v>1646.65509</v>
      </c>
      <c r="L50" s="69">
        <f t="shared" si="8"/>
        <v>1504.38546</v>
      </c>
      <c r="M50" s="198">
        <f t="shared" si="8"/>
        <v>1378.53156</v>
      </c>
      <c r="N50" s="182">
        <f>N$47</f>
        <v>0.97992</v>
      </c>
      <c r="O50" s="91">
        <f>O47</f>
        <v>0.00269</v>
      </c>
      <c r="P50" s="183">
        <f>P47</f>
        <v>1200.77</v>
      </c>
      <c r="Q50" s="69">
        <f t="shared" si="9"/>
        <v>485.43649</v>
      </c>
      <c r="R50" s="110">
        <f t="shared" si="9"/>
        <v>445.8824</v>
      </c>
      <c r="S50" s="110">
        <f t="shared" si="9"/>
        <v>303.61277</v>
      </c>
      <c r="T50" s="70">
        <f t="shared" si="9"/>
        <v>177.75887</v>
      </c>
      <c r="U50" s="159"/>
      <c r="V50" s="79"/>
      <c r="W50" s="79"/>
      <c r="X50" s="79"/>
      <c r="Y50" s="79"/>
    </row>
    <row r="51" spans="1:25" ht="12.75" customHeight="1">
      <c r="A51" s="267" t="s">
        <v>18</v>
      </c>
      <c r="B51" s="259"/>
      <c r="C51" s="80" t="s">
        <v>0</v>
      </c>
      <c r="D51" s="262" t="s">
        <v>36</v>
      </c>
      <c r="E51" s="268" t="s">
        <v>41</v>
      </c>
      <c r="F51" s="73">
        <f t="shared" si="7"/>
        <v>433.48557</v>
      </c>
      <c r="G51" s="74">
        <f t="shared" si="7"/>
        <v>424.65111</v>
      </c>
      <c r="H51" s="74">
        <f t="shared" si="7"/>
        <v>392.87496</v>
      </c>
      <c r="I51" s="74">
        <f t="shared" si="7"/>
        <v>364.76529</v>
      </c>
      <c r="J51" s="73">
        <f t="shared" si="8"/>
        <v>376.61687</v>
      </c>
      <c r="K51" s="74">
        <f t="shared" si="8"/>
        <v>367.78241</v>
      </c>
      <c r="L51" s="74">
        <f t="shared" si="8"/>
        <v>336.00626</v>
      </c>
      <c r="M51" s="74">
        <f t="shared" si="8"/>
        <v>307.89659</v>
      </c>
      <c r="N51" s="208">
        <v>56.8687</v>
      </c>
      <c r="O51" s="97">
        <v>0</v>
      </c>
      <c r="P51" s="184">
        <f>P38</f>
        <v>268.19387</v>
      </c>
      <c r="Q51" s="187">
        <f>ROUND(Q$5*Q$6*$P51/100,5)</f>
        <v>108.423</v>
      </c>
      <c r="R51" s="188">
        <f t="shared" si="9"/>
        <v>99.58854</v>
      </c>
      <c r="S51" s="188">
        <f t="shared" si="9"/>
        <v>67.81239</v>
      </c>
      <c r="T51" s="189">
        <f t="shared" si="9"/>
        <v>39.70272</v>
      </c>
      <c r="U51" s="159"/>
      <c r="V51" s="79"/>
      <c r="W51" s="79"/>
      <c r="X51" s="79"/>
      <c r="Y51" s="79"/>
    </row>
    <row r="52" spans="1:25" ht="12.75" customHeight="1">
      <c r="A52" s="259"/>
      <c r="B52" s="259"/>
      <c r="C52" s="81" t="s">
        <v>1</v>
      </c>
      <c r="D52" s="263"/>
      <c r="E52" s="268"/>
      <c r="F52" s="75">
        <f t="shared" si="7"/>
        <v>433.48557</v>
      </c>
      <c r="G52" s="76">
        <f t="shared" si="7"/>
        <v>424.65111</v>
      </c>
      <c r="H52" s="76">
        <f t="shared" si="7"/>
        <v>392.87496</v>
      </c>
      <c r="I52" s="76">
        <f t="shared" si="7"/>
        <v>364.76529</v>
      </c>
      <c r="J52" s="75">
        <f t="shared" si="8"/>
        <v>376.61687</v>
      </c>
      <c r="K52" s="76">
        <f t="shared" si="8"/>
        <v>367.78241</v>
      </c>
      <c r="L52" s="76">
        <f t="shared" si="8"/>
        <v>336.00626</v>
      </c>
      <c r="M52" s="76">
        <f t="shared" si="8"/>
        <v>307.89659</v>
      </c>
      <c r="N52" s="199">
        <f>N51</f>
        <v>56.8687</v>
      </c>
      <c r="O52" s="98">
        <v>0</v>
      </c>
      <c r="P52" s="185">
        <f>P$51</f>
        <v>268.19387</v>
      </c>
      <c r="Q52" s="190">
        <f>ROUND(Q$5*Q$6*$P52/100,5)</f>
        <v>108.423</v>
      </c>
      <c r="R52" s="191">
        <f t="shared" si="9"/>
        <v>99.58854</v>
      </c>
      <c r="S52" s="191">
        <f t="shared" si="9"/>
        <v>67.81239</v>
      </c>
      <c r="T52" s="192">
        <f t="shared" si="9"/>
        <v>39.70272</v>
      </c>
      <c r="U52" s="159"/>
      <c r="V52" s="79"/>
      <c r="W52" s="79"/>
      <c r="X52" s="79"/>
      <c r="Y52" s="79"/>
    </row>
    <row r="53" spans="1:25" ht="12.75" customHeight="1">
      <c r="A53" s="259"/>
      <c r="B53" s="259"/>
      <c r="C53" s="81" t="s">
        <v>2</v>
      </c>
      <c r="D53" s="263"/>
      <c r="E53" s="268"/>
      <c r="F53" s="75">
        <f t="shared" si="7"/>
        <v>433.48557</v>
      </c>
      <c r="G53" s="76">
        <f t="shared" si="7"/>
        <v>424.65111</v>
      </c>
      <c r="H53" s="76">
        <f t="shared" si="7"/>
        <v>392.87496</v>
      </c>
      <c r="I53" s="76">
        <f t="shared" si="7"/>
        <v>364.76529</v>
      </c>
      <c r="J53" s="75">
        <f t="shared" si="8"/>
        <v>376.61687</v>
      </c>
      <c r="K53" s="76">
        <f t="shared" si="8"/>
        <v>367.78241</v>
      </c>
      <c r="L53" s="76">
        <f t="shared" si="8"/>
        <v>336.00626</v>
      </c>
      <c r="M53" s="76">
        <f t="shared" si="8"/>
        <v>307.89659</v>
      </c>
      <c r="N53" s="199">
        <f>N51</f>
        <v>56.8687</v>
      </c>
      <c r="O53" s="98">
        <v>0</v>
      </c>
      <c r="P53" s="185">
        <f>P$51</f>
        <v>268.19387</v>
      </c>
      <c r="Q53" s="190">
        <f>ROUND(Q$5*Q$6*$P53/100,5)</f>
        <v>108.423</v>
      </c>
      <c r="R53" s="191">
        <f t="shared" si="9"/>
        <v>99.58854</v>
      </c>
      <c r="S53" s="191">
        <f t="shared" si="9"/>
        <v>67.81239</v>
      </c>
      <c r="T53" s="192">
        <f t="shared" si="9"/>
        <v>39.70272</v>
      </c>
      <c r="U53" s="159"/>
      <c r="V53" s="79"/>
      <c r="W53" s="79"/>
      <c r="X53" s="79"/>
      <c r="Y53" s="79"/>
    </row>
    <row r="54" spans="1:25" ht="12.75" customHeight="1" thickBot="1">
      <c r="A54" s="261"/>
      <c r="B54" s="261"/>
      <c r="C54" s="82" t="s">
        <v>3</v>
      </c>
      <c r="D54" s="264"/>
      <c r="E54" s="269"/>
      <c r="F54" s="77">
        <f t="shared" si="7"/>
        <v>433.48557</v>
      </c>
      <c r="G54" s="46">
        <f t="shared" si="7"/>
        <v>424.65111</v>
      </c>
      <c r="H54" s="46">
        <f t="shared" si="7"/>
        <v>392.87496</v>
      </c>
      <c r="I54" s="46">
        <f t="shared" si="7"/>
        <v>364.76529</v>
      </c>
      <c r="J54" s="77">
        <f t="shared" si="8"/>
        <v>376.61687</v>
      </c>
      <c r="K54" s="46">
        <f t="shared" si="8"/>
        <v>367.78241</v>
      </c>
      <c r="L54" s="46">
        <f t="shared" si="8"/>
        <v>336.00626</v>
      </c>
      <c r="M54" s="46">
        <f t="shared" si="8"/>
        <v>307.89659</v>
      </c>
      <c r="N54" s="200">
        <f>N51</f>
        <v>56.8687</v>
      </c>
      <c r="O54" s="99">
        <v>0</v>
      </c>
      <c r="P54" s="186">
        <f>P$51</f>
        <v>268.19387</v>
      </c>
      <c r="Q54" s="193">
        <f>ROUND(Q$5*Q$6*$P54/100,5)</f>
        <v>108.423</v>
      </c>
      <c r="R54" s="194">
        <f t="shared" si="9"/>
        <v>99.58854</v>
      </c>
      <c r="S54" s="194">
        <f t="shared" si="9"/>
        <v>67.81239</v>
      </c>
      <c r="T54" s="195">
        <f t="shared" si="9"/>
        <v>39.70272</v>
      </c>
      <c r="U54" s="159"/>
      <c r="V54" s="79"/>
      <c r="W54" s="79"/>
      <c r="X54" s="79"/>
      <c r="Y54" s="79"/>
    </row>
    <row r="55" spans="1:20" ht="13.5" thickBot="1">
      <c r="A55" s="220" t="s">
        <v>8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</row>
    <row r="56" spans="1:24" ht="28.5" customHeight="1">
      <c r="A56" s="242" t="s">
        <v>9</v>
      </c>
      <c r="B56" s="243"/>
      <c r="C56" s="10" t="s">
        <v>3</v>
      </c>
      <c r="D56" s="10"/>
      <c r="E56" s="244" t="s">
        <v>15</v>
      </c>
      <c r="F56" s="242">
        <f>ROUND(F57/1.18,5)</f>
        <v>2.83051</v>
      </c>
      <c r="G56" s="246"/>
      <c r="H56" s="246"/>
      <c r="I56" s="243"/>
      <c r="J56" s="247" t="s">
        <v>40</v>
      </c>
      <c r="K56" s="248"/>
      <c r="L56" s="248"/>
      <c r="M56" s="249"/>
      <c r="N56" s="87">
        <v>1.9686</v>
      </c>
      <c r="O56" s="54">
        <v>0.00344</v>
      </c>
      <c r="P56" s="3">
        <f>F56-N56-O56-Q56</f>
        <v>0.6644699999999999</v>
      </c>
      <c r="Q56" s="250">
        <v>0.194</v>
      </c>
      <c r="R56" s="250"/>
      <c r="S56" s="250"/>
      <c r="T56" s="250"/>
      <c r="U56" s="18" t="s">
        <v>3</v>
      </c>
      <c r="V56" s="14">
        <f>N56+O56+Q56</f>
        <v>2.16604</v>
      </c>
      <c r="X56" s="14">
        <v>3</v>
      </c>
    </row>
    <row r="57" spans="1:21" ht="13.5" thickBot="1">
      <c r="A57" s="251" t="s">
        <v>16</v>
      </c>
      <c r="B57" s="252"/>
      <c r="C57" s="9" t="s">
        <v>12</v>
      </c>
      <c r="D57" s="9"/>
      <c r="E57" s="245"/>
      <c r="F57" s="253">
        <v>3.34</v>
      </c>
      <c r="G57" s="254"/>
      <c r="H57" s="254"/>
      <c r="I57" s="255"/>
      <c r="J57" s="164" t="s">
        <v>40</v>
      </c>
      <c r="K57" s="167"/>
      <c r="L57" s="167"/>
      <c r="M57" s="168"/>
      <c r="N57" s="12">
        <f>ROUND(N56*1.18,5)</f>
        <v>2.32295</v>
      </c>
      <c r="O57" s="2">
        <f>ROUND(O56*1.18,5)</f>
        <v>0.00406</v>
      </c>
      <c r="P57" s="88">
        <f>F57-N57-O57-Q57</f>
        <v>0.7840699999999998</v>
      </c>
      <c r="Q57" s="241">
        <f>ROUND(Q56*1.18,5)</f>
        <v>0.22892</v>
      </c>
      <c r="R57" s="241">
        <f>ROUND(R56*1.18,5)</f>
        <v>0</v>
      </c>
      <c r="S57" s="241">
        <f>ROUND(S56*1.18,5)</f>
        <v>0</v>
      </c>
      <c r="T57" s="241">
        <f>ROUND(T56*1.18,5)</f>
        <v>0</v>
      </c>
      <c r="U57" s="160" t="s">
        <v>3</v>
      </c>
    </row>
    <row r="58" spans="1:22" ht="18.75" customHeight="1">
      <c r="A58" s="222" t="s">
        <v>10</v>
      </c>
      <c r="B58" s="223"/>
      <c r="C58" s="10" t="s">
        <v>3</v>
      </c>
      <c r="D58" s="10"/>
      <c r="E58" s="224" t="s">
        <v>15</v>
      </c>
      <c r="F58" s="226">
        <f>ROUND(F59/1.18,5)</f>
        <v>1.98305</v>
      </c>
      <c r="G58" s="227"/>
      <c r="H58" s="227"/>
      <c r="I58" s="228"/>
      <c r="J58" s="229" t="s">
        <v>40</v>
      </c>
      <c r="K58" s="230"/>
      <c r="L58" s="230"/>
      <c r="M58" s="231"/>
      <c r="N58" s="87">
        <v>1.1211</v>
      </c>
      <c r="O58" s="3">
        <f>O56</f>
        <v>0.00344</v>
      </c>
      <c r="P58" s="74">
        <f>F58-N58-O58-Q58</f>
        <v>0.6645099999999999</v>
      </c>
      <c r="Q58" s="232">
        <f>Q56</f>
        <v>0.194</v>
      </c>
      <c r="R58" s="232"/>
      <c r="S58" s="232"/>
      <c r="T58" s="232"/>
      <c r="U58" s="18" t="s">
        <v>3</v>
      </c>
      <c r="V58" s="14">
        <f>N58+O58+Q58</f>
        <v>1.31854</v>
      </c>
    </row>
    <row r="59" spans="1:21" ht="13.5" thickBot="1">
      <c r="A59" s="233" t="s">
        <v>16</v>
      </c>
      <c r="B59" s="234"/>
      <c r="C59" s="11" t="s">
        <v>12</v>
      </c>
      <c r="D59" s="11"/>
      <c r="E59" s="225"/>
      <c r="F59" s="235">
        <v>2.34</v>
      </c>
      <c r="G59" s="236"/>
      <c r="H59" s="236"/>
      <c r="I59" s="237"/>
      <c r="J59" s="238" t="s">
        <v>40</v>
      </c>
      <c r="K59" s="239"/>
      <c r="L59" s="239"/>
      <c r="M59" s="240"/>
      <c r="N59" s="12">
        <f>ROUND(N58*1.18,5)</f>
        <v>1.3229</v>
      </c>
      <c r="O59" s="2">
        <f>ROUND(O58*1.18,5)</f>
        <v>0.00406</v>
      </c>
      <c r="P59" s="88">
        <f>F59-N59-O59-Q59</f>
        <v>0.7841199999999999</v>
      </c>
      <c r="Q59" s="241">
        <f>ROUND(Q58*1.18,5)</f>
        <v>0.22892</v>
      </c>
      <c r="R59" s="241">
        <f>ROUND(R58*1.18,5)</f>
        <v>0</v>
      </c>
      <c r="S59" s="241">
        <f>ROUND(S58*1.18,5)</f>
        <v>0</v>
      </c>
      <c r="T59" s="241">
        <f>ROUND(T58*1.18,5)</f>
        <v>0</v>
      </c>
      <c r="U59" s="19" t="s">
        <v>3</v>
      </c>
    </row>
    <row r="60" spans="1:41" s="5" customFormat="1" ht="13.5" thickBot="1">
      <c r="A60" s="220" t="s">
        <v>11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15"/>
      <c r="V60" s="14"/>
      <c r="W60" s="14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" customFormat="1" ht="12.75" customHeight="1" thickBot="1">
      <c r="A61" s="216" t="s">
        <v>6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15"/>
      <c r="V61" s="14"/>
      <c r="W61" s="14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20" ht="29.25" customHeight="1">
      <c r="A62" s="210" t="s">
        <v>27</v>
      </c>
      <c r="B62" s="211"/>
      <c r="C62" s="131" t="s">
        <v>12</v>
      </c>
      <c r="D62" s="131"/>
      <c r="E62" s="71" t="s">
        <v>15</v>
      </c>
      <c r="F62" s="132">
        <f aca="true" t="shared" si="10" ref="F62:I65">$N62+$O62+$P62+Q62</f>
        <v>2.7844300000000004</v>
      </c>
      <c r="G62" s="133">
        <f t="shared" si="10"/>
        <v>2.7478700000000007</v>
      </c>
      <c r="H62" s="134">
        <f t="shared" si="10"/>
        <v>2.6163500000000006</v>
      </c>
      <c r="I62" s="145">
        <f t="shared" si="10"/>
        <v>2.5000100000000005</v>
      </c>
      <c r="J62" s="148">
        <f aca="true" t="shared" si="11" ref="J62:M65">$O62+$P62+Q62</f>
        <v>1.56143</v>
      </c>
      <c r="K62" s="135">
        <f t="shared" si="11"/>
        <v>1.5248700000000002</v>
      </c>
      <c r="L62" s="135">
        <f t="shared" si="11"/>
        <v>1.3933500000000003</v>
      </c>
      <c r="M62" s="149">
        <f t="shared" si="11"/>
        <v>1.2770100000000002</v>
      </c>
      <c r="N62" s="136">
        <v>1.223</v>
      </c>
      <c r="O62" s="137">
        <f>O$10</f>
        <v>0.00269</v>
      </c>
      <c r="P62" s="138">
        <f>P$10</f>
        <v>1.11</v>
      </c>
      <c r="Q62" s="138">
        <f>ROUND(Q$5*Q$6*$P62/100,5)</f>
        <v>0.44874</v>
      </c>
      <c r="R62" s="138">
        <f>ROUND(R$5*R$6*$P62/100,5)</f>
        <v>0.41218</v>
      </c>
      <c r="S62" s="138">
        <f>ROUND(S$5*S$6*$P62/100,5)</f>
        <v>0.28066</v>
      </c>
      <c r="T62" s="139">
        <f>ROUND(T$5*T$6*$P62/100,5)</f>
        <v>0.16432</v>
      </c>
    </row>
    <row r="63" spans="1:26" ht="36.75" customHeight="1">
      <c r="A63" s="212" t="s">
        <v>28</v>
      </c>
      <c r="B63" s="213"/>
      <c r="C63" s="23" t="s">
        <v>12</v>
      </c>
      <c r="D63" s="23"/>
      <c r="E63" s="8" t="s">
        <v>15</v>
      </c>
      <c r="F63" s="78">
        <f t="shared" si="10"/>
        <v>2.0841600000000002</v>
      </c>
      <c r="G63" s="128">
        <f t="shared" si="10"/>
        <v>2.0841600000000002</v>
      </c>
      <c r="H63" s="20">
        <f t="shared" si="10"/>
        <v>2.0841600000000002</v>
      </c>
      <c r="I63" s="146">
        <f t="shared" si="10"/>
        <v>2.0841600000000002</v>
      </c>
      <c r="J63" s="150">
        <f t="shared" si="11"/>
        <v>0.8611599999999999</v>
      </c>
      <c r="K63" s="29">
        <f t="shared" si="11"/>
        <v>0.8611599999999999</v>
      </c>
      <c r="L63" s="29">
        <f t="shared" si="11"/>
        <v>0.8611599999999999</v>
      </c>
      <c r="M63" s="22">
        <f t="shared" si="11"/>
        <v>0.8611599999999999</v>
      </c>
      <c r="N63" s="152">
        <f>N62</f>
        <v>1.223</v>
      </c>
      <c r="O63" s="129">
        <f>O$10</f>
        <v>0.00269</v>
      </c>
      <c r="P63" s="207">
        <f>P56</f>
        <v>0.6644699999999999</v>
      </c>
      <c r="Q63" s="130">
        <f>Q$56</f>
        <v>0.194</v>
      </c>
      <c r="R63" s="130">
        <f>Q63</f>
        <v>0.194</v>
      </c>
      <c r="S63" s="130">
        <f>Q63</f>
        <v>0.194</v>
      </c>
      <c r="T63" s="140">
        <f>Q63</f>
        <v>0.194</v>
      </c>
      <c r="V63" s="25"/>
      <c r="W63" s="27"/>
      <c r="X63" s="21"/>
      <c r="Y63" s="28"/>
      <c r="Z63" s="25"/>
    </row>
    <row r="64" spans="1:26" ht="17.25" customHeight="1">
      <c r="A64" s="212" t="s">
        <v>17</v>
      </c>
      <c r="B64" s="213"/>
      <c r="C64" s="23" t="s">
        <v>12</v>
      </c>
      <c r="D64" s="23"/>
      <c r="E64" s="8" t="s">
        <v>15</v>
      </c>
      <c r="F64" s="78">
        <f t="shared" si="10"/>
        <v>1686.3221800000001</v>
      </c>
      <c r="G64" s="128">
        <f t="shared" si="10"/>
        <v>1646.76809</v>
      </c>
      <c r="H64" s="20">
        <f t="shared" si="10"/>
        <v>1504.49846</v>
      </c>
      <c r="I64" s="146">
        <f t="shared" si="10"/>
        <v>1378.6445600000002</v>
      </c>
      <c r="J64" s="150">
        <f t="shared" si="11"/>
        <v>1686.20918</v>
      </c>
      <c r="K64" s="29">
        <f t="shared" si="11"/>
        <v>1646.65509</v>
      </c>
      <c r="L64" s="29">
        <f t="shared" si="11"/>
        <v>1504.38546</v>
      </c>
      <c r="M64" s="22">
        <f t="shared" si="11"/>
        <v>1378.53156</v>
      </c>
      <c r="N64" s="89">
        <v>0.113</v>
      </c>
      <c r="O64" s="129">
        <f>O$10</f>
        <v>0.00269</v>
      </c>
      <c r="P64" s="130">
        <f>P34</f>
        <v>1200.77</v>
      </c>
      <c r="Q64" s="130">
        <f aca="true" t="shared" si="12" ref="Q64:T65">ROUND(Q$5*Q$6*$P64/100,5)</f>
        <v>485.43649</v>
      </c>
      <c r="R64" s="130">
        <f t="shared" si="12"/>
        <v>445.8824</v>
      </c>
      <c r="S64" s="130">
        <f t="shared" si="12"/>
        <v>303.61277</v>
      </c>
      <c r="T64" s="140">
        <f t="shared" si="12"/>
        <v>177.75887</v>
      </c>
      <c r="V64" s="25"/>
      <c r="W64" s="25"/>
      <c r="X64" s="25"/>
      <c r="Y64" s="25"/>
      <c r="Z64" s="25"/>
    </row>
    <row r="65" spans="1:26" ht="25.5" customHeight="1" thickBot="1">
      <c r="A65" s="214" t="s">
        <v>18</v>
      </c>
      <c r="B65" s="215"/>
      <c r="C65" s="141" t="s">
        <v>12</v>
      </c>
      <c r="D65" s="141"/>
      <c r="E65" s="31" t="s">
        <v>25</v>
      </c>
      <c r="F65" s="85">
        <f t="shared" si="10"/>
        <v>996.9138700000001</v>
      </c>
      <c r="G65" s="142">
        <f t="shared" si="10"/>
        <v>988.07941</v>
      </c>
      <c r="H65" s="143">
        <f t="shared" si="10"/>
        <v>956.3032600000001</v>
      </c>
      <c r="I65" s="147">
        <f t="shared" si="10"/>
        <v>928.1935900000001</v>
      </c>
      <c r="J65" s="151">
        <f t="shared" si="11"/>
        <v>376.61687</v>
      </c>
      <c r="K65" s="30">
        <f t="shared" si="11"/>
        <v>367.78241</v>
      </c>
      <c r="L65" s="30">
        <f t="shared" si="11"/>
        <v>336.00626</v>
      </c>
      <c r="M65" s="24">
        <f t="shared" si="11"/>
        <v>307.89659</v>
      </c>
      <c r="N65" s="153">
        <v>620.297</v>
      </c>
      <c r="O65" s="119">
        <v>0</v>
      </c>
      <c r="P65" s="144">
        <f>P$38</f>
        <v>268.19387</v>
      </c>
      <c r="Q65" s="154">
        <f t="shared" si="12"/>
        <v>108.423</v>
      </c>
      <c r="R65" s="154">
        <f t="shared" si="12"/>
        <v>99.58854</v>
      </c>
      <c r="S65" s="154">
        <f t="shared" si="12"/>
        <v>67.81239</v>
      </c>
      <c r="T65" s="155">
        <f t="shared" si="12"/>
        <v>39.70272</v>
      </c>
      <c r="V65" s="25"/>
      <c r="W65" s="25"/>
      <c r="X65" s="25"/>
      <c r="Y65" s="25"/>
      <c r="Z65" s="25"/>
    </row>
    <row r="66" spans="1:41" s="5" customFormat="1" ht="13.5" thickBot="1">
      <c r="A66" s="216" t="s">
        <v>7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15"/>
      <c r="V66" s="25"/>
      <c r="W66" s="25"/>
      <c r="X66" s="26"/>
      <c r="Y66" s="26"/>
      <c r="Z66" s="26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26" ht="27" customHeight="1">
      <c r="A67" s="210" t="s">
        <v>27</v>
      </c>
      <c r="B67" s="211"/>
      <c r="C67" s="131" t="s">
        <v>12</v>
      </c>
      <c r="D67" s="131"/>
      <c r="E67" s="71" t="s">
        <v>15</v>
      </c>
      <c r="F67" s="132">
        <f aca="true" t="shared" si="13" ref="F67:I70">$N67+$O67+$P67+Q67</f>
        <v>2.3624300000000003</v>
      </c>
      <c r="G67" s="133">
        <f t="shared" si="13"/>
        <v>2.32587</v>
      </c>
      <c r="H67" s="134">
        <f t="shared" si="13"/>
        <v>2.19435</v>
      </c>
      <c r="I67" s="145">
        <f t="shared" si="13"/>
        <v>2.07801</v>
      </c>
      <c r="J67" s="148">
        <f aca="true" t="shared" si="14" ref="J67:M70">$O67+$P67+Q67</f>
        <v>1.56143</v>
      </c>
      <c r="K67" s="135">
        <f t="shared" si="14"/>
        <v>1.5248700000000002</v>
      </c>
      <c r="L67" s="135">
        <f t="shared" si="14"/>
        <v>1.3933500000000003</v>
      </c>
      <c r="M67" s="149">
        <f t="shared" si="14"/>
        <v>1.2770100000000002</v>
      </c>
      <c r="N67" s="136">
        <v>0.801</v>
      </c>
      <c r="O67" s="137">
        <f>O$10</f>
        <v>0.00269</v>
      </c>
      <c r="P67" s="138">
        <f>P$10</f>
        <v>1.11</v>
      </c>
      <c r="Q67" s="138">
        <f>ROUND(Q$5*Q$6*$P67/100,5)</f>
        <v>0.44874</v>
      </c>
      <c r="R67" s="138">
        <f>ROUND(R$5*R$6*$P67/100,5)</f>
        <v>0.41218</v>
      </c>
      <c r="S67" s="138">
        <f>ROUND(S$5*S$6*$P67/100,5)</f>
        <v>0.28066</v>
      </c>
      <c r="T67" s="139">
        <f>ROUND(T$5*T$6*$P67/100,5)</f>
        <v>0.16432</v>
      </c>
      <c r="V67" s="25"/>
      <c r="W67" s="25"/>
      <c r="X67" s="25"/>
      <c r="Y67" s="25"/>
      <c r="Z67" s="25"/>
    </row>
    <row r="68" spans="1:26" ht="33.75" customHeight="1">
      <c r="A68" s="212" t="s">
        <v>28</v>
      </c>
      <c r="B68" s="213"/>
      <c r="C68" s="23" t="s">
        <v>12</v>
      </c>
      <c r="D68" s="23"/>
      <c r="E68" s="8" t="s">
        <v>15</v>
      </c>
      <c r="F68" s="78">
        <f t="shared" si="13"/>
        <v>1.6621599999999999</v>
      </c>
      <c r="G68" s="128">
        <f t="shared" si="13"/>
        <v>1.6621599999999999</v>
      </c>
      <c r="H68" s="20">
        <f t="shared" si="13"/>
        <v>1.6621599999999999</v>
      </c>
      <c r="I68" s="146">
        <f t="shared" si="13"/>
        <v>1.6621599999999999</v>
      </c>
      <c r="J68" s="150">
        <f t="shared" si="14"/>
        <v>0.8611599999999999</v>
      </c>
      <c r="K68" s="29">
        <f t="shared" si="14"/>
        <v>0.8611599999999999</v>
      </c>
      <c r="L68" s="29">
        <f t="shared" si="14"/>
        <v>0.8611599999999999</v>
      </c>
      <c r="M68" s="22">
        <f t="shared" si="14"/>
        <v>0.8611599999999999</v>
      </c>
      <c r="N68" s="152">
        <f>N67</f>
        <v>0.801</v>
      </c>
      <c r="O68" s="129">
        <f>O$10</f>
        <v>0.00269</v>
      </c>
      <c r="P68" s="130">
        <f>P63</f>
        <v>0.6644699999999999</v>
      </c>
      <c r="Q68" s="130">
        <f>Q$56</f>
        <v>0.194</v>
      </c>
      <c r="R68" s="130">
        <f>Q68</f>
        <v>0.194</v>
      </c>
      <c r="S68" s="130">
        <f>Q68</f>
        <v>0.194</v>
      </c>
      <c r="T68" s="140">
        <f>Q68</f>
        <v>0.194</v>
      </c>
      <c r="V68" s="25"/>
      <c r="W68" s="25"/>
      <c r="X68" s="25"/>
      <c r="Y68" s="25"/>
      <c r="Z68" s="25"/>
    </row>
    <row r="69" spans="1:26" ht="16.5" customHeight="1">
      <c r="A69" s="212" t="s">
        <v>17</v>
      </c>
      <c r="B69" s="213"/>
      <c r="C69" s="23" t="s">
        <v>12</v>
      </c>
      <c r="D69" s="23"/>
      <c r="E69" s="8" t="s">
        <v>15</v>
      </c>
      <c r="F69" s="78">
        <f t="shared" si="13"/>
        <v>1686.52118</v>
      </c>
      <c r="G69" s="128">
        <f t="shared" si="13"/>
        <v>1646.9670899999999</v>
      </c>
      <c r="H69" s="20">
        <f t="shared" si="13"/>
        <v>1504.6974599999999</v>
      </c>
      <c r="I69" s="146">
        <f t="shared" si="13"/>
        <v>1378.8435599999998</v>
      </c>
      <c r="J69" s="150">
        <f t="shared" si="14"/>
        <v>1686.20918</v>
      </c>
      <c r="K69" s="29">
        <f t="shared" si="14"/>
        <v>1646.65509</v>
      </c>
      <c r="L69" s="29">
        <f t="shared" si="14"/>
        <v>1504.38546</v>
      </c>
      <c r="M69" s="22">
        <f t="shared" si="14"/>
        <v>1378.53156</v>
      </c>
      <c r="N69" s="89">
        <v>0.312</v>
      </c>
      <c r="O69" s="129">
        <f>O$10</f>
        <v>0.00269</v>
      </c>
      <c r="P69" s="130">
        <f>P64</f>
        <v>1200.77</v>
      </c>
      <c r="Q69" s="130">
        <f aca="true" t="shared" si="15" ref="Q69:T70">ROUND(Q$5*Q$6*$P69/100,5)</f>
        <v>485.43649</v>
      </c>
      <c r="R69" s="130">
        <f t="shared" si="15"/>
        <v>445.8824</v>
      </c>
      <c r="S69" s="130">
        <f t="shared" si="15"/>
        <v>303.61277</v>
      </c>
      <c r="T69" s="140">
        <f t="shared" si="15"/>
        <v>177.75887</v>
      </c>
      <c r="V69" s="25"/>
      <c r="W69" s="25"/>
      <c r="X69" s="25"/>
      <c r="Y69" s="25"/>
      <c r="Z69" s="25"/>
    </row>
    <row r="70" spans="1:26" ht="27" customHeight="1" thickBot="1">
      <c r="A70" s="214" t="s">
        <v>18</v>
      </c>
      <c r="B70" s="215"/>
      <c r="C70" s="141" t="s">
        <v>12</v>
      </c>
      <c r="D70" s="141"/>
      <c r="E70" s="31" t="s">
        <v>25</v>
      </c>
      <c r="F70" s="85">
        <f t="shared" si="13"/>
        <v>598.346421</v>
      </c>
      <c r="G70" s="142">
        <f t="shared" si="13"/>
        <v>589.5119609999999</v>
      </c>
      <c r="H70" s="143">
        <f t="shared" si="13"/>
        <v>557.735811</v>
      </c>
      <c r="I70" s="147">
        <f t="shared" si="13"/>
        <v>529.626141</v>
      </c>
      <c r="J70" s="151">
        <f t="shared" si="14"/>
        <v>376.61687</v>
      </c>
      <c r="K70" s="30">
        <f t="shared" si="14"/>
        <v>367.78241</v>
      </c>
      <c r="L70" s="30">
        <f t="shared" si="14"/>
        <v>336.00626</v>
      </c>
      <c r="M70" s="24">
        <f t="shared" si="14"/>
        <v>307.89659</v>
      </c>
      <c r="N70" s="153">
        <v>221.729551</v>
      </c>
      <c r="O70" s="119">
        <v>0</v>
      </c>
      <c r="P70" s="144">
        <f>P$38</f>
        <v>268.19387</v>
      </c>
      <c r="Q70" s="154">
        <f t="shared" si="15"/>
        <v>108.423</v>
      </c>
      <c r="R70" s="154">
        <f t="shared" si="15"/>
        <v>99.58854</v>
      </c>
      <c r="S70" s="154">
        <f t="shared" si="15"/>
        <v>67.81239</v>
      </c>
      <c r="T70" s="155">
        <f t="shared" si="15"/>
        <v>39.70272</v>
      </c>
      <c r="V70" s="25"/>
      <c r="W70" s="25"/>
      <c r="X70" s="25"/>
      <c r="Y70" s="25"/>
      <c r="Z70" s="25"/>
    </row>
    <row r="71" spans="1:26" ht="13.5" thickBot="1">
      <c r="A71" s="218" t="s">
        <v>20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V71" s="25"/>
      <c r="W71" s="25"/>
      <c r="X71" s="25"/>
      <c r="Y71" s="25"/>
      <c r="Z71" s="25"/>
    </row>
    <row r="72" spans="1:26" ht="27" customHeight="1">
      <c r="A72" s="210" t="s">
        <v>27</v>
      </c>
      <c r="B72" s="211"/>
      <c r="C72" s="131" t="s">
        <v>12</v>
      </c>
      <c r="D72" s="131"/>
      <c r="E72" s="71" t="s">
        <v>15</v>
      </c>
      <c r="F72" s="132" t="s">
        <v>40</v>
      </c>
      <c r="G72" s="133" t="s">
        <v>40</v>
      </c>
      <c r="H72" s="134" t="s">
        <v>40</v>
      </c>
      <c r="I72" s="145" t="s">
        <v>40</v>
      </c>
      <c r="J72" s="148">
        <f aca="true" t="shared" si="16" ref="J72:M74">$O72+$P72+Q72</f>
        <v>1.2996900000000002</v>
      </c>
      <c r="K72" s="135">
        <f t="shared" si="16"/>
        <v>1.2996900000000002</v>
      </c>
      <c r="L72" s="135">
        <f t="shared" si="16"/>
        <v>1.2996900000000002</v>
      </c>
      <c r="M72" s="149">
        <f t="shared" si="16"/>
        <v>1.2996900000000002</v>
      </c>
      <c r="N72" s="161">
        <v>0</v>
      </c>
      <c r="O72" s="137">
        <f>O$10</f>
        <v>0.00269</v>
      </c>
      <c r="P72" s="138">
        <f>P$10</f>
        <v>1.11</v>
      </c>
      <c r="Q72" s="165">
        <v>0.187</v>
      </c>
      <c r="R72" s="138">
        <f>Q72</f>
        <v>0.187</v>
      </c>
      <c r="S72" s="138">
        <f>Q72</f>
        <v>0.187</v>
      </c>
      <c r="T72" s="139">
        <f>Q72</f>
        <v>0.187</v>
      </c>
      <c r="V72" s="25"/>
      <c r="W72" s="25"/>
      <c r="X72" s="25"/>
      <c r="Y72" s="25"/>
      <c r="Z72" s="25"/>
    </row>
    <row r="73" spans="1:26" ht="16.5" customHeight="1">
      <c r="A73" s="212" t="s">
        <v>17</v>
      </c>
      <c r="B73" s="213"/>
      <c r="C73" s="23" t="s">
        <v>12</v>
      </c>
      <c r="D73" s="23"/>
      <c r="E73" s="8" t="s">
        <v>15</v>
      </c>
      <c r="F73" s="78" t="s">
        <v>40</v>
      </c>
      <c r="G73" s="128" t="s">
        <v>40</v>
      </c>
      <c r="H73" s="20" t="s">
        <v>40</v>
      </c>
      <c r="I73" s="146" t="s">
        <v>40</v>
      </c>
      <c r="J73" s="150">
        <f t="shared" si="16"/>
        <v>1200.95969</v>
      </c>
      <c r="K73" s="29">
        <f t="shared" si="16"/>
        <v>1200.95969</v>
      </c>
      <c r="L73" s="29">
        <f t="shared" si="16"/>
        <v>1200.95969</v>
      </c>
      <c r="M73" s="22">
        <f t="shared" si="16"/>
        <v>1200.95969</v>
      </c>
      <c r="N73" s="162">
        <v>0</v>
      </c>
      <c r="O73" s="129">
        <f>O$10</f>
        <v>0.00269</v>
      </c>
      <c r="P73" s="130">
        <f>P69</f>
        <v>1200.77</v>
      </c>
      <c r="Q73" s="130">
        <f>Q72</f>
        <v>0.187</v>
      </c>
      <c r="R73" s="130">
        <f>Q73</f>
        <v>0.187</v>
      </c>
      <c r="S73" s="130">
        <f>Q73</f>
        <v>0.187</v>
      </c>
      <c r="T73" s="140">
        <f>Q73</f>
        <v>0.187</v>
      </c>
      <c r="V73" s="25"/>
      <c r="W73" s="25"/>
      <c r="X73" s="25"/>
      <c r="Y73" s="25"/>
      <c r="Z73" s="25"/>
    </row>
    <row r="74" spans="1:26" ht="27" customHeight="1" thickBot="1">
      <c r="A74" s="214" t="s">
        <v>18</v>
      </c>
      <c r="B74" s="215"/>
      <c r="C74" s="141" t="s">
        <v>12</v>
      </c>
      <c r="D74" s="141"/>
      <c r="E74" s="31" t="s">
        <v>25</v>
      </c>
      <c r="F74" s="85" t="s">
        <v>40</v>
      </c>
      <c r="G74" s="142" t="s">
        <v>40</v>
      </c>
      <c r="H74" s="143" t="s">
        <v>40</v>
      </c>
      <c r="I74" s="147" t="s">
        <v>40</v>
      </c>
      <c r="J74" s="151">
        <f t="shared" si="16"/>
        <v>268.19387</v>
      </c>
      <c r="K74" s="30">
        <f t="shared" si="16"/>
        <v>268.19387</v>
      </c>
      <c r="L74" s="30">
        <f t="shared" si="16"/>
        <v>268.19387</v>
      </c>
      <c r="M74" s="24">
        <f t="shared" si="16"/>
        <v>268.19387</v>
      </c>
      <c r="N74" s="163">
        <v>0</v>
      </c>
      <c r="O74" s="158">
        <v>0</v>
      </c>
      <c r="P74" s="144">
        <f>P$38</f>
        <v>268.19387</v>
      </c>
      <c r="Q74" s="156">
        <v>0</v>
      </c>
      <c r="R74" s="156">
        <v>0</v>
      </c>
      <c r="S74" s="156">
        <v>0</v>
      </c>
      <c r="T74" s="157">
        <v>0</v>
      </c>
      <c r="V74" s="25"/>
      <c r="W74" s="25"/>
      <c r="X74" s="25"/>
      <c r="Y74" s="25"/>
      <c r="Z74" s="25"/>
    </row>
    <row r="76" spans="1:4" ht="12.75">
      <c r="A76" s="1" t="s">
        <v>45</v>
      </c>
      <c r="B76" s="1"/>
      <c r="C76" s="1"/>
      <c r="D76" s="1"/>
    </row>
    <row r="77" ht="28.5" customHeight="1"/>
    <row r="79" ht="29.25" customHeight="1"/>
    <row r="84" spans="1:9" ht="18">
      <c r="A84" s="7"/>
      <c r="B84" s="7"/>
      <c r="C84" s="7"/>
      <c r="D84" s="7"/>
      <c r="E84" s="7"/>
      <c r="F84" s="7"/>
      <c r="G84" s="7"/>
      <c r="H84" s="7"/>
      <c r="I84" s="7"/>
    </row>
  </sheetData>
  <sheetProtection/>
  <mergeCells count="70">
    <mergeCell ref="A3:A8"/>
    <mergeCell ref="B3:B8"/>
    <mergeCell ref="C3:C8"/>
    <mergeCell ref="D3:D8"/>
    <mergeCell ref="E3:E8"/>
    <mergeCell ref="F3:I7"/>
    <mergeCell ref="J3:M7"/>
    <mergeCell ref="N3:N8"/>
    <mergeCell ref="O3:O8"/>
    <mergeCell ref="P3:P8"/>
    <mergeCell ref="Q3:T3"/>
    <mergeCell ref="Q7:T7"/>
    <mergeCell ref="A9:T9"/>
    <mergeCell ref="A10:A33"/>
    <mergeCell ref="B10:B13"/>
    <mergeCell ref="D10:D13"/>
    <mergeCell ref="E10:E33"/>
    <mergeCell ref="U10:U18"/>
    <mergeCell ref="U19:U23"/>
    <mergeCell ref="C24:C28"/>
    <mergeCell ref="U24:U28"/>
    <mergeCell ref="U29:U33"/>
    <mergeCell ref="A34:A37"/>
    <mergeCell ref="B34:B37"/>
    <mergeCell ref="D34:D45"/>
    <mergeCell ref="E34:E37"/>
    <mergeCell ref="A38:A45"/>
    <mergeCell ref="B38:B41"/>
    <mergeCell ref="B42:B45"/>
    <mergeCell ref="A46:T46"/>
    <mergeCell ref="A47:A50"/>
    <mergeCell ref="B47:B54"/>
    <mergeCell ref="D47:D50"/>
    <mergeCell ref="E47:E50"/>
    <mergeCell ref="A51:A54"/>
    <mergeCell ref="D51:D54"/>
    <mergeCell ref="E51:E54"/>
    <mergeCell ref="A55:T55"/>
    <mergeCell ref="A56:B56"/>
    <mergeCell ref="E56:E57"/>
    <mergeCell ref="F56:I56"/>
    <mergeCell ref="J56:M56"/>
    <mergeCell ref="Q56:T56"/>
    <mergeCell ref="A57:B57"/>
    <mergeCell ref="F57:I57"/>
    <mergeCell ref="Q57:T57"/>
    <mergeCell ref="A58:B58"/>
    <mergeCell ref="E58:E59"/>
    <mergeCell ref="F58:I58"/>
    <mergeCell ref="J58:M58"/>
    <mergeCell ref="Q58:T58"/>
    <mergeCell ref="A59:B59"/>
    <mergeCell ref="F59:I59"/>
    <mergeCell ref="J59:M59"/>
    <mergeCell ref="Q59:T59"/>
    <mergeCell ref="A60:T60"/>
    <mergeCell ref="A61:T61"/>
    <mergeCell ref="A62:B62"/>
    <mergeCell ref="A63:B63"/>
    <mergeCell ref="A64:B64"/>
    <mergeCell ref="A65:B65"/>
    <mergeCell ref="A72:B72"/>
    <mergeCell ref="A73:B73"/>
    <mergeCell ref="A74:B74"/>
    <mergeCell ref="A66:T66"/>
    <mergeCell ref="A67:B67"/>
    <mergeCell ref="A68:B68"/>
    <mergeCell ref="A69:B69"/>
    <mergeCell ref="A70:B70"/>
    <mergeCell ref="A71:T71"/>
  </mergeCells>
  <printOptions/>
  <pageMargins left="0.7" right="0.7" top="0.75" bottom="0.75" header="0.3" footer="0.3"/>
  <pageSetup fitToHeight="0" fitToWidth="1" horizontalDpi="600" verticalDpi="600" orientation="landscape" paperSize="9" scale="73" r:id="rId3"/>
  <rowBreaks count="1" manualBreakCount="1">
    <brk id="59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2015-08-12T05:35:40Z</cp:lastPrinted>
  <dcterms:created xsi:type="dcterms:W3CDTF">2007-11-26T10:17:51Z</dcterms:created>
  <dcterms:modified xsi:type="dcterms:W3CDTF">2015-08-12T06:44:57Z</dcterms:modified>
  <cp:category/>
  <cp:version/>
  <cp:contentType/>
  <cp:contentStatus/>
</cp:coreProperties>
</file>