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11" activeTab="11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'декабрь'!$A$1:$P$24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<sst xmlns="http://schemas.openxmlformats.org/spreadsheetml/2006/main" count="944" uniqueCount="55">
  <si>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</si>
  <si>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</si>
  <si>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</si>
  <si>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</si>
  <si>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</si>
  <si>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</si>
  <si>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</si>
  <si>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</si>
  <si>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</si>
  <si>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</si>
  <si>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</si>
  <si>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</si>
  <si>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</si>
  <si>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</si>
  <si>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</si>
  <si>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</si>
  <si>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</si>
  <si>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</si>
  <si>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</si>
  <si>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</si>
  <si>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</si>
  <si>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</si>
  <si>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</si>
  <si>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</si>
  <si>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</si>
  <si>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</si>
  <si>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</si>
  <si>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</si>
  <si>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</si>
  <si>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</si>
  <si>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</si>
  <si>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</si>
  <si>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</si>
  <si>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</si>
  <si>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</si>
  <si>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</si>
  <si>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</si>
  <si>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</si>
  <si>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</si>
  <si>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</si>
  <si>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на февраль 2020 год.</t>
  </si>
  <si>
    <t>на декабрь 2020 год.</t>
  </si>
  <si>
    <t>на ноябрь 2020 год.</t>
  </si>
  <si>
    <t>на октябрь 2020 год.</t>
  </si>
  <si>
    <t>на сентябрь 2020 год.</t>
  </si>
  <si>
    <t>на август 2020 год.</t>
  </si>
  <si>
    <t>на июль 2020 год.</t>
  </si>
  <si>
    <t>на июнь 2020 год.</t>
  </si>
  <si>
    <t>на май 2020 год.</t>
  </si>
  <si>
    <t>на апрель 2020 год.</t>
  </si>
  <si>
    <t>на март 2020 год.</t>
  </si>
  <si>
    <t>на январь 2020 год.</t>
  </si>
  <si>
    <t>Без НДС</t>
  </si>
  <si>
    <t>1 полугодие</t>
  </si>
  <si>
    <t>2 полугодие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</si>
</sst>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2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12020_fakt_sai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0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2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52020_fakt_sai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62020_fakt_sai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20_fakt_sai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20_fakt_sai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9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  <sheetName val="Услуги за передачу"/>
    </sheetNames>
    <sheetDataSet>
      <sheetData sheetId="5">
        <row r="9">
          <cell r="F9">
            <v>1911.75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760,62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2465.75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2541,87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2275,55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3109.47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2155,39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1735.31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2230.71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2127,03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10" activePane="bottomRight" state="frozen"/>
      <selection pane="topLeft" activeCell="N3" sqref="N3:P3"/>
      <selection pane="topRight" activeCell="N3" sqref="N3:P3"/>
      <selection pane="bottomLeft" activeCell="N3" sqref="N3:P3"/>
      <selection pane="bottomRight"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4.24597</v>
      </c>
      <c r="F6" s="26">
        <f t="shared" si="0"/>
        <v>4.033</v>
      </c>
      <c r="G6" s="26">
        <f t="shared" si="0"/>
        <v>3.86214</v>
      </c>
      <c r="H6" s="24">
        <f aca="true" t="shared" si="1" ref="H6:J21">$L6+$M6+N6</f>
        <v>2.0561100000000003</v>
      </c>
      <c r="I6" s="26">
        <f t="shared" si="1"/>
        <v>1.8431400000000002</v>
      </c>
      <c r="J6" s="28">
        <f t="shared" si="1"/>
        <v>1.6722800000000002</v>
      </c>
      <c r="K6" s="63">
        <v>2.18986</v>
      </c>
      <c r="L6" s="71">
        <v>0.00286</v>
      </c>
      <c r="M6" s="71">
        <v>1.47751</v>
      </c>
      <c r="N6" s="64">
        <v>0.57574</v>
      </c>
      <c r="O6" s="64">
        <v>0.36277</v>
      </c>
      <c r="P6" s="64">
        <v>0.19191</v>
      </c>
      <c r="Q6" s="39">
        <f>ROUND(E6*1.2,5)</f>
        <v>5.09516</v>
      </c>
      <c r="R6" s="39">
        <f aca="true" t="shared" si="2" ref="R6:S9">ROUND(F6*1.2,5)</f>
        <v>4.8396</v>
      </c>
      <c r="S6" s="39">
        <f t="shared" si="2"/>
        <v>4.63457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4.40686</v>
      </c>
      <c r="F7" s="25">
        <f t="shared" si="0"/>
        <v>4.193890000000001</v>
      </c>
      <c r="G7" s="25">
        <f t="shared" si="0"/>
        <v>4.02303</v>
      </c>
      <c r="H7" s="27">
        <f t="shared" si="1"/>
        <v>2.0561100000000003</v>
      </c>
      <c r="I7" s="25">
        <f t="shared" si="1"/>
        <v>1.8431400000000002</v>
      </c>
      <c r="J7" s="29">
        <f t="shared" si="1"/>
        <v>1.6722800000000002</v>
      </c>
      <c r="K7" s="64">
        <v>2.35075</v>
      </c>
      <c r="L7" s="48">
        <f>L6</f>
        <v>0.00286</v>
      </c>
      <c r="M7" s="48">
        <f>M6</f>
        <v>1.47751</v>
      </c>
      <c r="N7" s="58">
        <f>N6</f>
        <v>0.57574</v>
      </c>
      <c r="O7" s="58">
        <f>O6</f>
        <v>0.36277</v>
      </c>
      <c r="P7" s="29">
        <f>P6</f>
        <v>0.19191</v>
      </c>
      <c r="Q7" s="39">
        <f>ROUND(E7*1.2,5)</f>
        <v>5.28823</v>
      </c>
      <c r="R7" s="39">
        <f t="shared" si="2"/>
        <v>5.03267</v>
      </c>
      <c r="S7" s="39">
        <f t="shared" si="2"/>
        <v>4.82764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4.89939</v>
      </c>
      <c r="F8" s="25">
        <f t="shared" si="0"/>
        <v>4.686420000000001</v>
      </c>
      <c r="G8" s="25">
        <f t="shared" si="0"/>
        <v>4.515560000000001</v>
      </c>
      <c r="H8" s="27">
        <f t="shared" si="1"/>
        <v>2.0561100000000003</v>
      </c>
      <c r="I8" s="25">
        <f t="shared" si="1"/>
        <v>1.8431400000000002</v>
      </c>
      <c r="J8" s="29">
        <f t="shared" si="1"/>
        <v>1.6722800000000002</v>
      </c>
      <c r="K8" s="64">
        <v>2.84328</v>
      </c>
      <c r="L8" s="48">
        <f>L6</f>
        <v>0.00286</v>
      </c>
      <c r="M8" s="48">
        <f>M6</f>
        <v>1.47751</v>
      </c>
      <c r="N8" s="58">
        <f>N6</f>
        <v>0.57574</v>
      </c>
      <c r="O8" s="58">
        <f>O6</f>
        <v>0.36277</v>
      </c>
      <c r="P8" s="29">
        <f>P6</f>
        <v>0.19191</v>
      </c>
      <c r="Q8" s="39">
        <f>ROUND(E8*1.2,5)</f>
        <v>5.87927</v>
      </c>
      <c r="R8" s="39">
        <f t="shared" si="2"/>
        <v>5.6237</v>
      </c>
      <c r="S8" s="39">
        <f t="shared" si="2"/>
        <v>5.41867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5.70961</v>
      </c>
      <c r="F9" s="31">
        <f t="shared" si="0"/>
        <v>5.49664</v>
      </c>
      <c r="G9" s="31">
        <f t="shared" si="0"/>
        <v>5.32578</v>
      </c>
      <c r="H9" s="30">
        <f t="shared" si="1"/>
        <v>2.0561100000000003</v>
      </c>
      <c r="I9" s="31">
        <f t="shared" si="1"/>
        <v>1.8431400000000002</v>
      </c>
      <c r="J9" s="32">
        <f t="shared" si="1"/>
        <v>1.6722800000000002</v>
      </c>
      <c r="K9" s="65">
        <v>3.6535</v>
      </c>
      <c r="L9" s="49">
        <f>L6</f>
        <v>0.00286</v>
      </c>
      <c r="M9" s="49">
        <f>M6</f>
        <v>1.47751</v>
      </c>
      <c r="N9" s="59">
        <f>N6</f>
        <v>0.57574</v>
      </c>
      <c r="O9" s="59">
        <f>O6</f>
        <v>0.36277</v>
      </c>
      <c r="P9" s="32">
        <f>P6</f>
        <v>0.19191</v>
      </c>
      <c r="Q9" s="39">
        <f>ROUND(E9*1.2,5)</f>
        <v>6.85153</v>
      </c>
      <c r="R9" s="39">
        <f t="shared" si="2"/>
        <v>6.59597</v>
      </c>
      <c r="S9" s="39">
        <f t="shared" si="2"/>
        <v>6.39094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1.57876</v>
      </c>
      <c r="F10" s="26">
        <f t="shared" si="0"/>
        <v>1.36579</v>
      </c>
      <c r="G10" s="26">
        <f t="shared" si="0"/>
        <v>1.19493</v>
      </c>
      <c r="H10" s="24">
        <f t="shared" si="1"/>
        <v>1.4372699999999998</v>
      </c>
      <c r="I10" s="26">
        <f t="shared" si="1"/>
        <v>1.2243</v>
      </c>
      <c r="J10" s="28">
        <f t="shared" si="1"/>
        <v>1.05344</v>
      </c>
      <c r="K10" s="63">
        <v>0.14149</v>
      </c>
      <c r="L10" s="53">
        <f>L6</f>
        <v>0.00286</v>
      </c>
      <c r="M10" s="71">
        <v>0.8586699999999999</v>
      </c>
      <c r="N10" s="57">
        <f>N6</f>
        <v>0.57574</v>
      </c>
      <c r="O10" s="57">
        <f>O6</f>
        <v>0.36277</v>
      </c>
      <c r="P10" s="28">
        <f>P6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1.61807</v>
      </c>
      <c r="F11" s="25">
        <f t="shared" si="0"/>
        <v>1.4051</v>
      </c>
      <c r="G11" s="25">
        <f t="shared" si="0"/>
        <v>1.23424</v>
      </c>
      <c r="H11" s="27">
        <f t="shared" si="1"/>
        <v>1.4372699999999998</v>
      </c>
      <c r="I11" s="25">
        <f t="shared" si="1"/>
        <v>1.2243</v>
      </c>
      <c r="J11" s="29">
        <f t="shared" si="1"/>
        <v>1.05344</v>
      </c>
      <c r="K11" s="64">
        <v>0.1808</v>
      </c>
      <c r="L11" s="48">
        <f>L10</f>
        <v>0.00286</v>
      </c>
      <c r="M11" s="48">
        <f>M10</f>
        <v>0.8586699999999999</v>
      </c>
      <c r="N11" s="58">
        <f>N6</f>
        <v>0.57574</v>
      </c>
      <c r="O11" s="58">
        <f>O6</f>
        <v>0.36277</v>
      </c>
      <c r="P11" s="29">
        <f>P6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1.80281</v>
      </c>
      <c r="F12" s="25">
        <f t="shared" si="0"/>
        <v>1.58984</v>
      </c>
      <c r="G12" s="25">
        <f t="shared" si="0"/>
        <v>1.41898</v>
      </c>
      <c r="H12" s="27">
        <f t="shared" si="1"/>
        <v>1.4372699999999998</v>
      </c>
      <c r="I12" s="25">
        <f t="shared" si="1"/>
        <v>1.2243</v>
      </c>
      <c r="J12" s="29">
        <f t="shared" si="1"/>
        <v>1.05344</v>
      </c>
      <c r="K12" s="64">
        <v>0.36554</v>
      </c>
      <c r="L12" s="48">
        <f>L10</f>
        <v>0.00286</v>
      </c>
      <c r="M12" s="48">
        <f>M10</f>
        <v>0.8586699999999999</v>
      </c>
      <c r="N12" s="58">
        <f>N6</f>
        <v>0.57574</v>
      </c>
      <c r="O12" s="58">
        <f>O6</f>
        <v>0.36277</v>
      </c>
      <c r="P12" s="29">
        <f>P6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1.97052</v>
      </c>
      <c r="F13" s="31">
        <f t="shared" si="0"/>
        <v>1.75755</v>
      </c>
      <c r="G13" s="31">
        <f t="shared" si="0"/>
        <v>1.58669</v>
      </c>
      <c r="H13" s="30">
        <f t="shared" si="1"/>
        <v>1.4372699999999998</v>
      </c>
      <c r="I13" s="31">
        <f t="shared" si="1"/>
        <v>1.2243</v>
      </c>
      <c r="J13" s="32">
        <f t="shared" si="1"/>
        <v>1.05344</v>
      </c>
      <c r="K13" s="65">
        <v>0.53325</v>
      </c>
      <c r="L13" s="49">
        <f>L10</f>
        <v>0.00286</v>
      </c>
      <c r="M13" s="49">
        <f>M10</f>
        <v>0.8586699999999999</v>
      </c>
      <c r="N13" s="59">
        <f>N6</f>
        <v>0.57574</v>
      </c>
      <c r="O13" s="59">
        <f>O6</f>
        <v>0.36277</v>
      </c>
      <c r="P13" s="32">
        <f>P6</f>
        <v>0.19191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401.28909999999996</v>
      </c>
      <c r="F14" s="35">
        <f t="shared" si="0"/>
        <v>401.28909999999996</v>
      </c>
      <c r="G14" s="35">
        <f t="shared" si="0"/>
        <v>401.28909999999996</v>
      </c>
      <c r="H14" s="34">
        <f t="shared" si="1"/>
        <v>401.28909999999996</v>
      </c>
      <c r="I14" s="35">
        <f t="shared" si="1"/>
        <v>401.28909999999996</v>
      </c>
      <c r="J14" s="103">
        <f t="shared" si="1"/>
        <v>401.28909999999996</v>
      </c>
      <c r="K14" s="66">
        <v>0</v>
      </c>
      <c r="L14" s="50">
        <v>0</v>
      </c>
      <c r="M14" s="72">
        <v>401.28909999999996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401.28909999999996</v>
      </c>
      <c r="F15" s="37">
        <f t="shared" si="0"/>
        <v>401.28909999999996</v>
      </c>
      <c r="G15" s="37">
        <f t="shared" si="0"/>
        <v>401.28909999999996</v>
      </c>
      <c r="H15" s="36">
        <f t="shared" si="1"/>
        <v>401.28909999999996</v>
      </c>
      <c r="I15" s="37">
        <f t="shared" si="1"/>
        <v>401.28909999999996</v>
      </c>
      <c r="J15" s="104">
        <f t="shared" si="1"/>
        <v>401.28909999999996</v>
      </c>
      <c r="K15" s="67">
        <v>0</v>
      </c>
      <c r="L15" s="51">
        <v>0</v>
      </c>
      <c r="M15" s="55">
        <f>M$14</f>
        <v>401.28909999999996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401.28909999999996</v>
      </c>
      <c r="F16" s="37">
        <f t="shared" si="0"/>
        <v>401.28909999999996</v>
      </c>
      <c r="G16" s="37">
        <f t="shared" si="0"/>
        <v>401.28909999999996</v>
      </c>
      <c r="H16" s="36">
        <f t="shared" si="1"/>
        <v>401.28909999999996</v>
      </c>
      <c r="I16" s="37">
        <f t="shared" si="1"/>
        <v>401.28909999999996</v>
      </c>
      <c r="J16" s="104">
        <f t="shared" si="1"/>
        <v>401.28909999999996</v>
      </c>
      <c r="K16" s="67">
        <v>0</v>
      </c>
      <c r="L16" s="51">
        <v>0</v>
      </c>
      <c r="M16" s="55">
        <f aca="true" t="shared" si="3" ref="M16:M21">M$14</f>
        <v>401.28909999999996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401.28909999999996</v>
      </c>
      <c r="F17" s="17">
        <f t="shared" si="0"/>
        <v>401.28909999999996</v>
      </c>
      <c r="G17" s="17">
        <f t="shared" si="0"/>
        <v>401.28909999999996</v>
      </c>
      <c r="H17" s="38">
        <f t="shared" si="1"/>
        <v>401.28909999999996</v>
      </c>
      <c r="I17" s="17">
        <f t="shared" si="1"/>
        <v>401.28909999999996</v>
      </c>
      <c r="J17" s="105">
        <f t="shared" si="1"/>
        <v>401.28909999999996</v>
      </c>
      <c r="K17" s="68">
        <v>0</v>
      </c>
      <c r="L17" s="52">
        <v>0</v>
      </c>
      <c r="M17" s="56">
        <f t="shared" si="3"/>
        <v>401.28909999999996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1430.46406</v>
      </c>
      <c r="F18" s="35">
        <f t="shared" si="0"/>
        <v>1430.46406</v>
      </c>
      <c r="G18" s="35">
        <f t="shared" si="0"/>
        <v>1430.46406</v>
      </c>
      <c r="H18" s="34">
        <f t="shared" si="1"/>
        <v>401.28909999999996</v>
      </c>
      <c r="I18" s="35">
        <f t="shared" si="1"/>
        <v>401.28909999999996</v>
      </c>
      <c r="J18" s="103">
        <f t="shared" si="1"/>
        <v>401.28909999999996</v>
      </c>
      <c r="K18" s="69">
        <v>1029.17496</v>
      </c>
      <c r="L18" s="50">
        <v>0</v>
      </c>
      <c r="M18" s="54">
        <f t="shared" si="3"/>
        <v>401.28909999999996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1614.4216999999999</v>
      </c>
      <c r="F19" s="37">
        <f t="shared" si="0"/>
        <v>1614.4216999999999</v>
      </c>
      <c r="G19" s="37">
        <f t="shared" si="0"/>
        <v>1614.4216999999999</v>
      </c>
      <c r="H19" s="36">
        <f t="shared" si="1"/>
        <v>401.28909999999996</v>
      </c>
      <c r="I19" s="37">
        <f t="shared" si="1"/>
        <v>401.28909999999996</v>
      </c>
      <c r="J19" s="104">
        <f t="shared" si="1"/>
        <v>401.28909999999996</v>
      </c>
      <c r="K19" s="70">
        <v>1213.1326</v>
      </c>
      <c r="L19" s="51">
        <v>0</v>
      </c>
      <c r="M19" s="55">
        <f t="shared" si="3"/>
        <v>401.28909999999996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1780.27605</v>
      </c>
      <c r="F20" s="37">
        <f t="shared" si="0"/>
        <v>1780.27605</v>
      </c>
      <c r="G20" s="37">
        <f t="shared" si="0"/>
        <v>1780.27605</v>
      </c>
      <c r="H20" s="36">
        <f t="shared" si="1"/>
        <v>401.28909999999996</v>
      </c>
      <c r="I20" s="37">
        <f t="shared" si="1"/>
        <v>401.28909999999996</v>
      </c>
      <c r="J20" s="104">
        <f t="shared" si="1"/>
        <v>401.28909999999996</v>
      </c>
      <c r="K20" s="70">
        <v>1378.98695</v>
      </c>
      <c r="L20" s="51">
        <v>0</v>
      </c>
      <c r="M20" s="55">
        <f t="shared" si="3"/>
        <v>401.28909999999996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1518.312</v>
      </c>
      <c r="F21" s="37">
        <f t="shared" si="0"/>
        <v>1518.312</v>
      </c>
      <c r="G21" s="37">
        <f t="shared" si="0"/>
        <v>1518.312</v>
      </c>
      <c r="H21" s="38">
        <f t="shared" si="1"/>
        <v>401.28909999999996</v>
      </c>
      <c r="I21" s="17">
        <f t="shared" si="1"/>
        <v>401.28909999999996</v>
      </c>
      <c r="J21" s="105">
        <f t="shared" si="1"/>
        <v>401.28909999999996</v>
      </c>
      <c r="K21" s="70">
        <v>1117.0229</v>
      </c>
      <c r="L21" s="51">
        <v>0</v>
      </c>
      <c r="M21" s="55">
        <f t="shared" si="3"/>
        <v>401.28909999999996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3.3490200000000003</v>
      </c>
      <c r="F23" s="26">
        <f t="shared" si="4"/>
        <v>3.13605</v>
      </c>
      <c r="G23" s="26">
        <f t="shared" si="4"/>
        <v>2.96519</v>
      </c>
      <c r="H23" s="24">
        <f aca="true" t="shared" si="5" ref="H23:J30">$L23+$M23+N23</f>
        <v>1.4372699999999998</v>
      </c>
      <c r="I23" s="26">
        <f t="shared" si="5"/>
        <v>1.2243</v>
      </c>
      <c r="J23" s="95">
        <f t="shared" si="5"/>
        <v>1.05344</v>
      </c>
      <c r="K23" s="112">
        <f>'[1]Услуги по передаче'!$F$9/1000</f>
        <v>1.91175</v>
      </c>
      <c r="L23" s="53">
        <f>L6</f>
        <v>0.00286</v>
      </c>
      <c r="M23" s="78">
        <f>M10</f>
        <v>0.8586699999999999</v>
      </c>
      <c r="N23" s="26">
        <f>N6</f>
        <v>0.57574</v>
      </c>
      <c r="O23" s="57">
        <f>O6</f>
        <v>0.36277</v>
      </c>
      <c r="P23" s="28">
        <f>P6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3.3490200000000003</v>
      </c>
      <c r="F24" s="25">
        <f t="shared" si="4"/>
        <v>3.13605</v>
      </c>
      <c r="G24" s="25">
        <f t="shared" si="4"/>
        <v>2.96519</v>
      </c>
      <c r="H24" s="27">
        <f t="shared" si="5"/>
        <v>1.4372699999999998</v>
      </c>
      <c r="I24" s="25">
        <f t="shared" si="5"/>
        <v>1.2243</v>
      </c>
      <c r="J24" s="96">
        <f t="shared" si="5"/>
        <v>1.05344</v>
      </c>
      <c r="K24" s="79">
        <f>K$23</f>
        <v>1.91175</v>
      </c>
      <c r="L24" s="48">
        <f>L23</f>
        <v>0.00286</v>
      </c>
      <c r="M24" s="80">
        <f>M23</f>
        <v>0.8586699999999999</v>
      </c>
      <c r="N24" s="25">
        <f>N6</f>
        <v>0.57574</v>
      </c>
      <c r="O24" s="58">
        <f>O6</f>
        <v>0.36277</v>
      </c>
      <c r="P24" s="29">
        <f>P6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3.3490200000000003</v>
      </c>
      <c r="F25" s="25">
        <f t="shared" si="4"/>
        <v>3.13605</v>
      </c>
      <c r="G25" s="25">
        <f t="shared" si="4"/>
        <v>2.96519</v>
      </c>
      <c r="H25" s="27">
        <f t="shared" si="5"/>
        <v>1.4372699999999998</v>
      </c>
      <c r="I25" s="25">
        <f t="shared" si="5"/>
        <v>1.2243</v>
      </c>
      <c r="J25" s="96">
        <f t="shared" si="5"/>
        <v>1.05344</v>
      </c>
      <c r="K25" s="79">
        <f>K$23</f>
        <v>1.91175</v>
      </c>
      <c r="L25" s="48">
        <f>L23</f>
        <v>0.00286</v>
      </c>
      <c r="M25" s="80">
        <f>M23</f>
        <v>0.8586699999999999</v>
      </c>
      <c r="N25" s="25">
        <f>N6</f>
        <v>0.57574</v>
      </c>
      <c r="O25" s="58">
        <f>O6</f>
        <v>0.36277</v>
      </c>
      <c r="P25" s="29">
        <f>P6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3.3490200000000003</v>
      </c>
      <c r="F26" s="31">
        <f t="shared" si="4"/>
        <v>3.13605</v>
      </c>
      <c r="G26" s="31">
        <f t="shared" si="4"/>
        <v>2.96519</v>
      </c>
      <c r="H26" s="30">
        <f t="shared" si="5"/>
        <v>1.4372699999999998</v>
      </c>
      <c r="I26" s="31">
        <f t="shared" si="5"/>
        <v>1.2243</v>
      </c>
      <c r="J26" s="97">
        <f t="shared" si="5"/>
        <v>1.05344</v>
      </c>
      <c r="K26" s="81">
        <f>K$23</f>
        <v>1.91175</v>
      </c>
      <c r="L26" s="49">
        <f>L23</f>
        <v>0.00286</v>
      </c>
      <c r="M26" s="82">
        <f>M23</f>
        <v>0.8586699999999999</v>
      </c>
      <c r="N26" s="31">
        <f>N6</f>
        <v>0.57574</v>
      </c>
      <c r="O26" s="59">
        <f>O6</f>
        <v>0.36277</v>
      </c>
      <c r="P26" s="32">
        <f>P6</f>
        <v>0.19191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472.97975999999994</v>
      </c>
      <c r="F27" s="35">
        <f t="shared" si="4"/>
        <v>472.97975999999994</v>
      </c>
      <c r="G27" s="35">
        <f t="shared" si="4"/>
        <v>472.97975999999994</v>
      </c>
      <c r="H27" s="34">
        <f t="shared" si="5"/>
        <v>401.28909999999996</v>
      </c>
      <c r="I27" s="35">
        <f t="shared" si="5"/>
        <v>401.28909999999996</v>
      </c>
      <c r="J27" s="35">
        <f t="shared" si="5"/>
        <v>401.28909999999996</v>
      </c>
      <c r="K27" s="98">
        <v>71.69066</v>
      </c>
      <c r="L27" s="50">
        <v>0</v>
      </c>
      <c r="M27" s="83">
        <f>M14</f>
        <v>401.28909999999996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472.97975999999994</v>
      </c>
      <c r="F28" s="37">
        <f t="shared" si="4"/>
        <v>472.97975999999994</v>
      </c>
      <c r="G28" s="37">
        <f t="shared" si="4"/>
        <v>472.97975999999994</v>
      </c>
      <c r="H28" s="36">
        <f t="shared" si="5"/>
        <v>401.28909999999996</v>
      </c>
      <c r="I28" s="37">
        <f t="shared" si="5"/>
        <v>401.28909999999996</v>
      </c>
      <c r="J28" s="37">
        <f t="shared" si="5"/>
        <v>401.28909999999996</v>
      </c>
      <c r="K28" s="99">
        <f>K27</f>
        <v>71.69066</v>
      </c>
      <c r="L28" s="51">
        <v>0</v>
      </c>
      <c r="M28" s="84">
        <f>M$27</f>
        <v>401.28909999999996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472.97975999999994</v>
      </c>
      <c r="F29" s="37">
        <f t="shared" si="4"/>
        <v>472.97975999999994</v>
      </c>
      <c r="G29" s="37">
        <f t="shared" si="4"/>
        <v>472.97975999999994</v>
      </c>
      <c r="H29" s="36">
        <f t="shared" si="5"/>
        <v>401.28909999999996</v>
      </c>
      <c r="I29" s="37">
        <f t="shared" si="5"/>
        <v>401.28909999999996</v>
      </c>
      <c r="J29" s="37">
        <f t="shared" si="5"/>
        <v>401.28909999999996</v>
      </c>
      <c r="K29" s="99">
        <f>K27</f>
        <v>71.69066</v>
      </c>
      <c r="L29" s="51">
        <v>0</v>
      </c>
      <c r="M29" s="84">
        <f>M$27</f>
        <v>401.28909999999996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472.97975999999994</v>
      </c>
      <c r="F30" s="17">
        <f t="shared" si="4"/>
        <v>472.97975999999994</v>
      </c>
      <c r="G30" s="17">
        <f t="shared" si="4"/>
        <v>472.97975999999994</v>
      </c>
      <c r="H30" s="38">
        <f t="shared" si="5"/>
        <v>401.28909999999996</v>
      </c>
      <c r="I30" s="17">
        <f t="shared" si="5"/>
        <v>401.28909999999996</v>
      </c>
      <c r="J30" s="17">
        <f t="shared" si="5"/>
        <v>401.28909999999996</v>
      </c>
      <c r="K30" s="100">
        <f>K27</f>
        <v>71.69066</v>
      </c>
      <c r="L30" s="52">
        <v>0</v>
      </c>
      <c r="M30" s="85">
        <f>M$27</f>
        <v>401.28909999999996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3.15</v>
      </c>
      <c r="F32" s="166"/>
      <c r="G32" s="150"/>
      <c r="H32" s="167" t="s">
        <v>22</v>
      </c>
      <c r="I32" s="168"/>
      <c r="J32" s="169"/>
      <c r="K32" s="46">
        <v>1.77916</v>
      </c>
      <c r="L32" s="124">
        <v>0.00291</v>
      </c>
      <c r="M32" s="3">
        <f>E32-K32-L32-N32</f>
        <v>0.8969099999999999</v>
      </c>
      <c r="N32" s="170">
        <v>0.47102</v>
      </c>
      <c r="O32" s="170">
        <f>июль!O32</f>
        <v>0</v>
      </c>
      <c r="P32" s="171">
        <f>июль!P32</f>
        <v>0</v>
      </c>
      <c r="R32" s="11">
        <v>1.417</v>
      </c>
      <c r="S32" s="11">
        <v>5.303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3.78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R33" s="11">
        <v>1.161</v>
      </c>
      <c r="S33" s="11">
        <v>1.214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2.20833</v>
      </c>
      <c r="F34" s="175"/>
      <c r="G34" s="176"/>
      <c r="H34" s="177" t="s">
        <v>22</v>
      </c>
      <c r="I34" s="178"/>
      <c r="J34" s="179"/>
      <c r="K34" s="46">
        <v>1.20076</v>
      </c>
      <c r="L34" s="3">
        <f>L32</f>
        <v>0.00291</v>
      </c>
      <c r="M34" s="35">
        <f>E34-K34-L34-N34</f>
        <v>0.5336400000000001</v>
      </c>
      <c r="N34" s="180">
        <f>N32</f>
        <v>0.47102</v>
      </c>
      <c r="O34" s="180"/>
      <c r="P34" s="181"/>
      <c r="R34" s="11">
        <v>0.333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2.65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R35" s="11">
        <f>SUM(R32:R34)</f>
        <v>2.9110000000000005</v>
      </c>
      <c r="S35" s="11">
        <f>SUM(S32:S34)</f>
        <v>6.5169999999999995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43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4.45702</v>
      </c>
      <c r="F6" s="26">
        <f aca="true" t="shared" si="1" ref="F6:F21">$K6+$L6+$M6+O6</f>
        <v>4.0328</v>
      </c>
      <c r="G6" s="26">
        <f aca="true" t="shared" si="2" ref="G6:G21">$K6+$L6+$M6+P6</f>
        <v>4.0328</v>
      </c>
      <c r="H6" s="24">
        <f aca="true" t="shared" si="3" ref="H6:H21">$L6+$M6+N6</f>
        <v>2.20146</v>
      </c>
      <c r="I6" s="26">
        <f aca="true" t="shared" si="4" ref="I6:I21">$L6+$M6+O6</f>
        <v>1.7772400000000002</v>
      </c>
      <c r="J6" s="28">
        <f aca="true" t="shared" si="5" ref="J6:J21">$L6+$M6+P6</f>
        <v>1.7772400000000002</v>
      </c>
      <c r="K6" s="63">
        <f>июль!K6</f>
        <v>2.25556</v>
      </c>
      <c r="L6" s="71">
        <v>0.00615</v>
      </c>
      <c r="M6" s="71">
        <v>1.55898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E6*1.2</f>
        <v>5.348424</v>
      </c>
      <c r="R6" s="39">
        <f aca="true" t="shared" si="6" ref="R6:S9">F6*1.2</f>
        <v>4.83936</v>
      </c>
      <c r="S6" s="39">
        <f t="shared" si="6"/>
        <v>4.83936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4.62273</v>
      </c>
      <c r="F7" s="25">
        <f t="shared" si="1"/>
        <v>4.19851</v>
      </c>
      <c r="G7" s="25">
        <f t="shared" si="2"/>
        <v>4.19851</v>
      </c>
      <c r="H7" s="27">
        <f t="shared" si="3"/>
        <v>2.20146</v>
      </c>
      <c r="I7" s="25">
        <f t="shared" si="4"/>
        <v>1.7772400000000002</v>
      </c>
      <c r="J7" s="29">
        <f t="shared" si="5"/>
        <v>1.7772400000000002</v>
      </c>
      <c r="K7" s="64">
        <f>июль!K7</f>
        <v>2.42127</v>
      </c>
      <c r="L7" s="48">
        <f>L6</f>
        <v>0.00615</v>
      </c>
      <c r="M7" s="48">
        <f>M6</f>
        <v>1.55898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E7*1.2</f>
        <v>5.547275999999999</v>
      </c>
      <c r="R7" s="39">
        <f t="shared" si="6"/>
        <v>5.038212</v>
      </c>
      <c r="S7" s="39">
        <f t="shared" si="6"/>
        <v>5.038212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5.13004</v>
      </c>
      <c r="F8" s="25">
        <f t="shared" si="1"/>
        <v>4.70582</v>
      </c>
      <c r="G8" s="25">
        <f t="shared" si="2"/>
        <v>4.70582</v>
      </c>
      <c r="H8" s="27">
        <f t="shared" si="3"/>
        <v>2.20146</v>
      </c>
      <c r="I8" s="25">
        <f t="shared" si="4"/>
        <v>1.7772400000000002</v>
      </c>
      <c r="J8" s="29">
        <f t="shared" si="5"/>
        <v>1.7772400000000002</v>
      </c>
      <c r="K8" s="64">
        <f>июль!K8</f>
        <v>2.92858</v>
      </c>
      <c r="L8" s="48">
        <f>L6</f>
        <v>0.00615</v>
      </c>
      <c r="M8" s="48">
        <f>M6</f>
        <v>1.55898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E8*1.2</f>
        <v>6.156048</v>
      </c>
      <c r="R8" s="39">
        <f t="shared" si="6"/>
        <v>5.646984</v>
      </c>
      <c r="S8" s="39">
        <f t="shared" si="6"/>
        <v>5.646984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5.96457</v>
      </c>
      <c r="F9" s="31">
        <f t="shared" si="1"/>
        <v>5.54035</v>
      </c>
      <c r="G9" s="31">
        <f t="shared" si="2"/>
        <v>5.54035</v>
      </c>
      <c r="H9" s="30">
        <f t="shared" si="3"/>
        <v>2.20146</v>
      </c>
      <c r="I9" s="31">
        <f t="shared" si="4"/>
        <v>1.7772400000000002</v>
      </c>
      <c r="J9" s="32">
        <f t="shared" si="5"/>
        <v>1.7772400000000002</v>
      </c>
      <c r="K9" s="65">
        <f>июль!K9</f>
        <v>3.76311</v>
      </c>
      <c r="L9" s="49">
        <f>L6</f>
        <v>0.00615</v>
      </c>
      <c r="M9" s="49">
        <f>M6</f>
        <v>1.55898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E9*1.2</f>
        <v>7.157484</v>
      </c>
      <c r="R9" s="39">
        <f t="shared" si="6"/>
        <v>6.64842</v>
      </c>
      <c r="S9" s="39">
        <f t="shared" si="6"/>
        <v>6.64842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1.6763</v>
      </c>
      <c r="F10" s="26">
        <f t="shared" si="1"/>
        <v>1.25208</v>
      </c>
      <c r="G10" s="26">
        <f t="shared" si="2"/>
        <v>1.25208</v>
      </c>
      <c r="H10" s="24">
        <f t="shared" si="3"/>
        <v>1.5268899999999999</v>
      </c>
      <c r="I10" s="26">
        <f t="shared" si="4"/>
        <v>1.10267</v>
      </c>
      <c r="J10" s="28">
        <f t="shared" si="5"/>
        <v>1.10267</v>
      </c>
      <c r="K10" s="63">
        <f>июль!K10</f>
        <v>0.14941</v>
      </c>
      <c r="L10" s="53">
        <f>L6</f>
        <v>0.00615</v>
      </c>
      <c r="M10" s="71">
        <v>0.88441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1.71781</v>
      </c>
      <c r="F11" s="25">
        <f t="shared" si="1"/>
        <v>1.29359</v>
      </c>
      <c r="G11" s="25">
        <f t="shared" si="2"/>
        <v>1.29359</v>
      </c>
      <c r="H11" s="27">
        <f t="shared" si="3"/>
        <v>1.5268899999999999</v>
      </c>
      <c r="I11" s="25">
        <f t="shared" si="4"/>
        <v>1.10267</v>
      </c>
      <c r="J11" s="29">
        <f t="shared" si="5"/>
        <v>1.10267</v>
      </c>
      <c r="K11" s="64">
        <f>июль!K11</f>
        <v>0.19092</v>
      </c>
      <c r="L11" s="48">
        <f>L10</f>
        <v>0.00615</v>
      </c>
      <c r="M11" s="48">
        <f>M10</f>
        <v>0.88441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1.9129</v>
      </c>
      <c r="F12" s="25">
        <f t="shared" si="1"/>
        <v>1.48868</v>
      </c>
      <c r="G12" s="25">
        <f t="shared" si="2"/>
        <v>1.48868</v>
      </c>
      <c r="H12" s="27">
        <f t="shared" si="3"/>
        <v>1.5268899999999999</v>
      </c>
      <c r="I12" s="25">
        <f t="shared" si="4"/>
        <v>1.10267</v>
      </c>
      <c r="J12" s="29">
        <f t="shared" si="5"/>
        <v>1.10267</v>
      </c>
      <c r="K12" s="64">
        <f>июль!K12</f>
        <v>0.38601</v>
      </c>
      <c r="L12" s="48">
        <f>L10</f>
        <v>0.00615</v>
      </c>
      <c r="M12" s="48">
        <f>M10</f>
        <v>0.88441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2.09</v>
      </c>
      <c r="F13" s="31">
        <f t="shared" si="1"/>
        <v>1.66578</v>
      </c>
      <c r="G13" s="31">
        <f t="shared" si="2"/>
        <v>1.66578</v>
      </c>
      <c r="H13" s="30">
        <f t="shared" si="3"/>
        <v>1.5268899999999999</v>
      </c>
      <c r="I13" s="31">
        <f t="shared" si="4"/>
        <v>1.10267</v>
      </c>
      <c r="J13" s="32">
        <f t="shared" si="5"/>
        <v>1.10267</v>
      </c>
      <c r="K13" s="65">
        <f>июль!K13</f>
        <v>0.56311</v>
      </c>
      <c r="L13" s="49">
        <f>L10</f>
        <v>0.00615</v>
      </c>
      <c r="M13" s="49">
        <f>M10</f>
        <v>0.88441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418.29614</v>
      </c>
      <c r="F14" s="35">
        <f t="shared" si="1"/>
        <v>418.29614</v>
      </c>
      <c r="G14" s="35">
        <f t="shared" si="2"/>
        <v>418.29614</v>
      </c>
      <c r="H14" s="34">
        <f t="shared" si="3"/>
        <v>418.29614</v>
      </c>
      <c r="I14" s="35">
        <f t="shared" si="4"/>
        <v>418.29614</v>
      </c>
      <c r="J14" s="103">
        <f t="shared" si="5"/>
        <v>418.29614</v>
      </c>
      <c r="K14" s="66">
        <f>июль!K14</f>
        <v>0</v>
      </c>
      <c r="L14" s="50">
        <v>0</v>
      </c>
      <c r="M14" s="72">
        <v>418.29614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418.29614</v>
      </c>
      <c r="F15" s="37">
        <f t="shared" si="1"/>
        <v>418.29614</v>
      </c>
      <c r="G15" s="37">
        <f t="shared" si="2"/>
        <v>418.29614</v>
      </c>
      <c r="H15" s="36">
        <f t="shared" si="3"/>
        <v>418.29614</v>
      </c>
      <c r="I15" s="37">
        <f t="shared" si="4"/>
        <v>418.29614</v>
      </c>
      <c r="J15" s="104">
        <f t="shared" si="5"/>
        <v>418.29614</v>
      </c>
      <c r="K15" s="67">
        <f>июль!K15</f>
        <v>0</v>
      </c>
      <c r="L15" s="51">
        <v>0</v>
      </c>
      <c r="M15" s="55">
        <f aca="true" t="shared" si="7" ref="M15:M21">M$14</f>
        <v>418.29614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418.29614</v>
      </c>
      <c r="F16" s="37">
        <f t="shared" si="1"/>
        <v>418.29614</v>
      </c>
      <c r="G16" s="37">
        <f t="shared" si="2"/>
        <v>418.29614</v>
      </c>
      <c r="H16" s="36">
        <f t="shared" si="3"/>
        <v>418.29614</v>
      </c>
      <c r="I16" s="37">
        <f t="shared" si="4"/>
        <v>418.29614</v>
      </c>
      <c r="J16" s="104">
        <f t="shared" si="5"/>
        <v>418.29614</v>
      </c>
      <c r="K16" s="67">
        <f>июль!K16</f>
        <v>0</v>
      </c>
      <c r="L16" s="51">
        <v>0</v>
      </c>
      <c r="M16" s="55">
        <f t="shared" si="7"/>
        <v>418.29614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418.29614</v>
      </c>
      <c r="F17" s="17">
        <f t="shared" si="1"/>
        <v>418.29614</v>
      </c>
      <c r="G17" s="17">
        <f t="shared" si="2"/>
        <v>418.29614</v>
      </c>
      <c r="H17" s="38">
        <f t="shared" si="3"/>
        <v>418.29614</v>
      </c>
      <c r="I17" s="17">
        <f t="shared" si="4"/>
        <v>418.29614</v>
      </c>
      <c r="J17" s="105">
        <f t="shared" si="5"/>
        <v>418.29614</v>
      </c>
      <c r="K17" s="68">
        <f>июль!K17</f>
        <v>0</v>
      </c>
      <c r="L17" s="52">
        <v>0</v>
      </c>
      <c r="M17" s="56">
        <f t="shared" si="7"/>
        <v>418.29614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1478.34635</v>
      </c>
      <c r="F18" s="35">
        <f t="shared" si="1"/>
        <v>1478.34635</v>
      </c>
      <c r="G18" s="35">
        <f t="shared" si="2"/>
        <v>1478.34635</v>
      </c>
      <c r="H18" s="34">
        <f t="shared" si="3"/>
        <v>418.29614</v>
      </c>
      <c r="I18" s="35">
        <f t="shared" si="4"/>
        <v>418.29614</v>
      </c>
      <c r="J18" s="103">
        <f t="shared" si="5"/>
        <v>418.29614</v>
      </c>
      <c r="K18" s="69">
        <f>июль!K18</f>
        <v>1060.05021</v>
      </c>
      <c r="L18" s="50">
        <v>0</v>
      </c>
      <c r="M18" s="54">
        <f t="shared" si="7"/>
        <v>418.29614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1667.82272</v>
      </c>
      <c r="F19" s="37">
        <f t="shared" si="1"/>
        <v>1667.82272</v>
      </c>
      <c r="G19" s="37">
        <f t="shared" si="2"/>
        <v>1667.82272</v>
      </c>
      <c r="H19" s="36">
        <f t="shared" si="3"/>
        <v>418.29614</v>
      </c>
      <c r="I19" s="37">
        <f t="shared" si="4"/>
        <v>418.29614</v>
      </c>
      <c r="J19" s="104">
        <f t="shared" si="5"/>
        <v>418.29614</v>
      </c>
      <c r="K19" s="70">
        <f>июль!K19</f>
        <v>1249.52658</v>
      </c>
      <c r="L19" s="51">
        <v>0</v>
      </c>
      <c r="M19" s="55">
        <f t="shared" si="7"/>
        <v>418.29614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1838.6526999999999</v>
      </c>
      <c r="F20" s="37">
        <f t="shared" si="1"/>
        <v>1838.6526999999999</v>
      </c>
      <c r="G20" s="37">
        <f t="shared" si="2"/>
        <v>1838.6526999999999</v>
      </c>
      <c r="H20" s="36">
        <f t="shared" si="3"/>
        <v>418.29614</v>
      </c>
      <c r="I20" s="37">
        <f t="shared" si="4"/>
        <v>418.29614</v>
      </c>
      <c r="J20" s="104">
        <f t="shared" si="5"/>
        <v>418.29614</v>
      </c>
      <c r="K20" s="70">
        <f>июль!K20</f>
        <v>1420.35656</v>
      </c>
      <c r="L20" s="51">
        <v>0</v>
      </c>
      <c r="M20" s="55">
        <f t="shared" si="7"/>
        <v>418.29614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1568.82973</v>
      </c>
      <c r="F21" s="37">
        <f t="shared" si="1"/>
        <v>1568.82973</v>
      </c>
      <c r="G21" s="37">
        <f t="shared" si="2"/>
        <v>1568.82973</v>
      </c>
      <c r="H21" s="38">
        <f t="shared" si="3"/>
        <v>418.29614</v>
      </c>
      <c r="I21" s="17">
        <f t="shared" si="4"/>
        <v>418.29614</v>
      </c>
      <c r="J21" s="105">
        <f t="shared" si="5"/>
        <v>418.29614</v>
      </c>
      <c r="K21" s="70">
        <f>июль!K21</f>
        <v>1150.53359</v>
      </c>
      <c r="L21" s="51">
        <v>0</v>
      </c>
      <c r="M21" s="55">
        <f t="shared" si="7"/>
        <v>418.29614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2.28751</v>
      </c>
      <c r="F23" s="26">
        <f t="shared" si="8"/>
        <v>1.8632900000000001</v>
      </c>
      <c r="G23" s="26">
        <f t="shared" si="8"/>
        <v>1.8632900000000001</v>
      </c>
      <c r="H23" s="24">
        <f aca="true" t="shared" si="9" ref="H23:J30">$L23+$M23+N23</f>
        <v>1.5268899999999999</v>
      </c>
      <c r="I23" s="26">
        <f t="shared" si="9"/>
        <v>1.10267</v>
      </c>
      <c r="J23" s="95">
        <f t="shared" si="9"/>
        <v>1.10267</v>
      </c>
      <c r="K23" s="112">
        <f>'[10]Услуги по передаче'!$F$9/1000</f>
        <v>0.76062</v>
      </c>
      <c r="L23" s="53">
        <f>L6</f>
        <v>0.00615</v>
      </c>
      <c r="M23" s="78">
        <f>M10</f>
        <v>0.88441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2.28751</v>
      </c>
      <c r="F24" s="25">
        <f t="shared" si="8"/>
        <v>1.8632900000000001</v>
      </c>
      <c r="G24" s="25">
        <f t="shared" si="8"/>
        <v>1.8632900000000001</v>
      </c>
      <c r="H24" s="27">
        <f t="shared" si="9"/>
        <v>1.5268899999999999</v>
      </c>
      <c r="I24" s="25">
        <f t="shared" si="9"/>
        <v>1.10267</v>
      </c>
      <c r="J24" s="96">
        <f t="shared" si="9"/>
        <v>1.10267</v>
      </c>
      <c r="K24" s="79">
        <f>K$23</f>
        <v>0.76062</v>
      </c>
      <c r="L24" s="48">
        <f>L23</f>
        <v>0.00615</v>
      </c>
      <c r="M24" s="80">
        <f>M23</f>
        <v>0.88441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2.28751</v>
      </c>
      <c r="F25" s="25">
        <f t="shared" si="8"/>
        <v>1.8632900000000001</v>
      </c>
      <c r="G25" s="25">
        <f t="shared" si="8"/>
        <v>1.8632900000000001</v>
      </c>
      <c r="H25" s="27">
        <f t="shared" si="9"/>
        <v>1.5268899999999999</v>
      </c>
      <c r="I25" s="25">
        <f t="shared" si="9"/>
        <v>1.10267</v>
      </c>
      <c r="J25" s="96">
        <f t="shared" si="9"/>
        <v>1.10267</v>
      </c>
      <c r="K25" s="79">
        <f>K$23</f>
        <v>0.76062</v>
      </c>
      <c r="L25" s="48">
        <f>L23</f>
        <v>0.00615</v>
      </c>
      <c r="M25" s="80">
        <f>M23</f>
        <v>0.88441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2.28751</v>
      </c>
      <c r="F26" s="31">
        <f t="shared" si="8"/>
        <v>1.8632900000000001</v>
      </c>
      <c r="G26" s="31">
        <f t="shared" si="8"/>
        <v>1.8632900000000001</v>
      </c>
      <c r="H26" s="30">
        <f t="shared" si="9"/>
        <v>1.5268899999999999</v>
      </c>
      <c r="I26" s="31">
        <f t="shared" si="9"/>
        <v>1.10267</v>
      </c>
      <c r="J26" s="97">
        <f t="shared" si="9"/>
        <v>1.10267</v>
      </c>
      <c r="K26" s="81">
        <f>K$23</f>
        <v>0.76062</v>
      </c>
      <c r="L26" s="49">
        <f>L23</f>
        <v>0.00615</v>
      </c>
      <c r="M26" s="82">
        <f>M23</f>
        <v>0.88441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493.95007999999996</v>
      </c>
      <c r="F27" s="35">
        <f t="shared" si="8"/>
        <v>493.95007999999996</v>
      </c>
      <c r="G27" s="35">
        <f t="shared" si="8"/>
        <v>493.95007999999996</v>
      </c>
      <c r="H27" s="34">
        <f t="shared" si="9"/>
        <v>418.29614</v>
      </c>
      <c r="I27" s="35">
        <f t="shared" si="9"/>
        <v>418.29614</v>
      </c>
      <c r="J27" s="35">
        <f t="shared" si="9"/>
        <v>418.29614</v>
      </c>
      <c r="K27" s="98">
        <f>июль!K27</f>
        <v>75.65394</v>
      </c>
      <c r="L27" s="50">
        <v>0</v>
      </c>
      <c r="M27" s="83">
        <f>M14</f>
        <v>418.29614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493.95007999999996</v>
      </c>
      <c r="F28" s="37">
        <f t="shared" si="8"/>
        <v>493.95007999999996</v>
      </c>
      <c r="G28" s="37">
        <f t="shared" si="8"/>
        <v>493.95007999999996</v>
      </c>
      <c r="H28" s="36">
        <f t="shared" si="9"/>
        <v>418.29614</v>
      </c>
      <c r="I28" s="37">
        <f t="shared" si="9"/>
        <v>418.29614</v>
      </c>
      <c r="J28" s="37">
        <f t="shared" si="9"/>
        <v>418.29614</v>
      </c>
      <c r="K28" s="99">
        <f>K27</f>
        <v>75.65394</v>
      </c>
      <c r="L28" s="51">
        <v>0</v>
      </c>
      <c r="M28" s="84">
        <f>M$27</f>
        <v>418.29614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493.95007999999996</v>
      </c>
      <c r="F29" s="37">
        <f t="shared" si="8"/>
        <v>493.95007999999996</v>
      </c>
      <c r="G29" s="37">
        <f t="shared" si="8"/>
        <v>493.95007999999996</v>
      </c>
      <c r="H29" s="36">
        <f t="shared" si="9"/>
        <v>418.29614</v>
      </c>
      <c r="I29" s="37">
        <f t="shared" si="9"/>
        <v>418.29614</v>
      </c>
      <c r="J29" s="37">
        <f t="shared" si="9"/>
        <v>418.29614</v>
      </c>
      <c r="K29" s="99">
        <f>K27</f>
        <v>75.65394</v>
      </c>
      <c r="L29" s="51">
        <v>0</v>
      </c>
      <c r="M29" s="84">
        <f>M$27</f>
        <v>418.29614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493.95007999999996</v>
      </c>
      <c r="F30" s="17">
        <f t="shared" si="8"/>
        <v>493.95007999999996</v>
      </c>
      <c r="G30" s="17">
        <f t="shared" si="8"/>
        <v>493.95007999999996</v>
      </c>
      <c r="H30" s="38">
        <f t="shared" si="9"/>
        <v>418.29614</v>
      </c>
      <c r="I30" s="17">
        <f t="shared" si="9"/>
        <v>418.29614</v>
      </c>
      <c r="J30" s="17">
        <f t="shared" si="9"/>
        <v>418.29614</v>
      </c>
      <c r="K30" s="100">
        <f>K27</f>
        <v>75.65394</v>
      </c>
      <c r="L30" s="52">
        <v>0</v>
      </c>
      <c r="M30" s="85">
        <f>M$27</f>
        <v>418.29614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0">
        <f>июль!N32</f>
        <v>0.47102</v>
      </c>
      <c r="O32" s="170">
        <f>июль!O32</f>
        <v>0</v>
      </c>
      <c r="P32" s="171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0">
        <f>N32</f>
        <v>0.47102</v>
      </c>
      <c r="O34" s="180"/>
      <c r="P34" s="181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U22" sqref="U22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42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4.4851</v>
      </c>
      <c r="F6" s="26">
        <f aca="true" t="shared" si="1" ref="F6:F21">$K6+$L6+$M6+O6</f>
        <v>4.06088</v>
      </c>
      <c r="G6" s="26">
        <f aca="true" t="shared" si="2" ref="G6:G21">$K6+$L6+$M6+P6</f>
        <v>4.06088</v>
      </c>
      <c r="H6" s="24">
        <f aca="true" t="shared" si="3" ref="H6:H21">$L6+$M6+N6</f>
        <v>2.22954</v>
      </c>
      <c r="I6" s="26">
        <f aca="true" t="shared" si="4" ref="I6:I21">$L6+$M6+O6</f>
        <v>1.80532</v>
      </c>
      <c r="J6" s="28">
        <f aca="true" t="shared" si="5" ref="J6:J21">$L6+$M6+P6</f>
        <v>1.80532</v>
      </c>
      <c r="K6" s="63">
        <f>июль!K6</f>
        <v>2.25556</v>
      </c>
      <c r="L6" s="71">
        <v>0.00574</v>
      </c>
      <c r="M6" s="71">
        <v>1.58747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5.38212</v>
      </c>
      <c r="R6" s="39">
        <f aca="true" t="shared" si="6" ref="R6:S9">ROUND(F6*1.2,5)</f>
        <v>4.87306</v>
      </c>
      <c r="S6" s="39">
        <f t="shared" si="6"/>
        <v>4.87306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4.65081</v>
      </c>
      <c r="F7" s="25">
        <f t="shared" si="1"/>
        <v>4.22659</v>
      </c>
      <c r="G7" s="25">
        <f t="shared" si="2"/>
        <v>4.22659</v>
      </c>
      <c r="H7" s="27">
        <f t="shared" si="3"/>
        <v>2.22954</v>
      </c>
      <c r="I7" s="25">
        <f t="shared" si="4"/>
        <v>1.80532</v>
      </c>
      <c r="J7" s="29">
        <f t="shared" si="5"/>
        <v>1.80532</v>
      </c>
      <c r="K7" s="64">
        <f>июль!K7</f>
        <v>2.42127</v>
      </c>
      <c r="L7" s="48">
        <f>L6</f>
        <v>0.00574</v>
      </c>
      <c r="M7" s="48">
        <f>M6</f>
        <v>1.58747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5.58097</v>
      </c>
      <c r="R7" s="39">
        <f t="shared" si="6"/>
        <v>5.07191</v>
      </c>
      <c r="S7" s="39">
        <f t="shared" si="6"/>
        <v>5.07191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5.15812</v>
      </c>
      <c r="F8" s="25">
        <f t="shared" si="1"/>
        <v>4.7339</v>
      </c>
      <c r="G8" s="25">
        <f t="shared" si="2"/>
        <v>4.7339</v>
      </c>
      <c r="H8" s="27">
        <f t="shared" si="3"/>
        <v>2.22954</v>
      </c>
      <c r="I8" s="25">
        <f t="shared" si="4"/>
        <v>1.80532</v>
      </c>
      <c r="J8" s="29">
        <f t="shared" si="5"/>
        <v>1.80532</v>
      </c>
      <c r="K8" s="64">
        <f>июль!K8</f>
        <v>2.92858</v>
      </c>
      <c r="L8" s="48">
        <f>L6</f>
        <v>0.00574</v>
      </c>
      <c r="M8" s="48">
        <f>M6</f>
        <v>1.58747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6.18974</v>
      </c>
      <c r="R8" s="39">
        <f t="shared" si="6"/>
        <v>5.68068</v>
      </c>
      <c r="S8" s="39">
        <f t="shared" si="6"/>
        <v>5.68068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5.99265</v>
      </c>
      <c r="F9" s="31">
        <f t="shared" si="1"/>
        <v>5.56843</v>
      </c>
      <c r="G9" s="31">
        <f t="shared" si="2"/>
        <v>5.56843</v>
      </c>
      <c r="H9" s="30">
        <f t="shared" si="3"/>
        <v>2.22954</v>
      </c>
      <c r="I9" s="31">
        <f t="shared" si="4"/>
        <v>1.80532</v>
      </c>
      <c r="J9" s="32">
        <f t="shared" si="5"/>
        <v>1.80532</v>
      </c>
      <c r="K9" s="65">
        <f>июль!K9</f>
        <v>3.76311</v>
      </c>
      <c r="L9" s="49">
        <f>L6</f>
        <v>0.00574</v>
      </c>
      <c r="M9" s="49">
        <f>M6</f>
        <v>1.58747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7.19118</v>
      </c>
      <c r="R9" s="39">
        <f t="shared" si="6"/>
        <v>6.68212</v>
      </c>
      <c r="S9" s="39">
        <f t="shared" si="6"/>
        <v>6.68212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1.7294199999999997</v>
      </c>
      <c r="F10" s="26">
        <f t="shared" si="1"/>
        <v>1.3052</v>
      </c>
      <c r="G10" s="26">
        <f t="shared" si="2"/>
        <v>1.3052</v>
      </c>
      <c r="H10" s="24">
        <f t="shared" si="3"/>
        <v>1.58001</v>
      </c>
      <c r="I10" s="26">
        <f t="shared" si="4"/>
        <v>1.1557899999999999</v>
      </c>
      <c r="J10" s="28">
        <f t="shared" si="5"/>
        <v>1.1557899999999999</v>
      </c>
      <c r="K10" s="63">
        <f>июль!K10</f>
        <v>0.14941</v>
      </c>
      <c r="L10" s="53">
        <f>L6</f>
        <v>0.00574</v>
      </c>
      <c r="M10" s="71">
        <v>0.93794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1.77093</v>
      </c>
      <c r="F11" s="25">
        <f t="shared" si="1"/>
        <v>1.34671</v>
      </c>
      <c r="G11" s="25">
        <f t="shared" si="2"/>
        <v>1.34671</v>
      </c>
      <c r="H11" s="27">
        <f t="shared" si="3"/>
        <v>1.58001</v>
      </c>
      <c r="I11" s="25">
        <f t="shared" si="4"/>
        <v>1.1557899999999999</v>
      </c>
      <c r="J11" s="29">
        <f t="shared" si="5"/>
        <v>1.1557899999999999</v>
      </c>
      <c r="K11" s="64">
        <f>июль!K11</f>
        <v>0.19092</v>
      </c>
      <c r="L11" s="48">
        <f>L10</f>
        <v>0.00574</v>
      </c>
      <c r="M11" s="48">
        <f>M10</f>
        <v>0.93794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1.9660199999999999</v>
      </c>
      <c r="F12" s="25">
        <f t="shared" si="1"/>
        <v>1.5418</v>
      </c>
      <c r="G12" s="25">
        <f t="shared" si="2"/>
        <v>1.5418</v>
      </c>
      <c r="H12" s="27">
        <f t="shared" si="3"/>
        <v>1.58001</v>
      </c>
      <c r="I12" s="25">
        <f t="shared" si="4"/>
        <v>1.1557899999999999</v>
      </c>
      <c r="J12" s="29">
        <f t="shared" si="5"/>
        <v>1.1557899999999999</v>
      </c>
      <c r="K12" s="64">
        <f>июль!K12</f>
        <v>0.38601</v>
      </c>
      <c r="L12" s="48">
        <f>L10</f>
        <v>0.00574</v>
      </c>
      <c r="M12" s="48">
        <f>M10</f>
        <v>0.93794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2.14312</v>
      </c>
      <c r="F13" s="31">
        <f t="shared" si="1"/>
        <v>1.7189</v>
      </c>
      <c r="G13" s="31">
        <f t="shared" si="2"/>
        <v>1.7189</v>
      </c>
      <c r="H13" s="30">
        <f t="shared" si="3"/>
        <v>1.58001</v>
      </c>
      <c r="I13" s="31">
        <f t="shared" si="4"/>
        <v>1.1557899999999999</v>
      </c>
      <c r="J13" s="32">
        <f t="shared" si="5"/>
        <v>1.1557899999999999</v>
      </c>
      <c r="K13" s="65">
        <f>июль!K13</f>
        <v>0.56311</v>
      </c>
      <c r="L13" s="49">
        <f>L10</f>
        <v>0.00574</v>
      </c>
      <c r="M13" s="49">
        <f>M10</f>
        <v>0.93794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7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7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7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1453.29769</v>
      </c>
      <c r="F18" s="35">
        <f t="shared" si="1"/>
        <v>1453.29769</v>
      </c>
      <c r="G18" s="35">
        <f t="shared" si="2"/>
        <v>1453.29769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1060.05021</v>
      </c>
      <c r="L18" s="50">
        <v>0</v>
      </c>
      <c r="M18" s="54">
        <f t="shared" si="7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1642.77406</v>
      </c>
      <c r="F19" s="37">
        <f t="shared" si="1"/>
        <v>1642.77406</v>
      </c>
      <c r="G19" s="37">
        <f t="shared" si="2"/>
        <v>1642.77406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1249.52658</v>
      </c>
      <c r="L19" s="51">
        <v>0</v>
      </c>
      <c r="M19" s="55">
        <f t="shared" si="7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1813.60404</v>
      </c>
      <c r="F20" s="37">
        <f t="shared" si="1"/>
        <v>1813.60404</v>
      </c>
      <c r="G20" s="37">
        <f t="shared" si="2"/>
        <v>1813.60404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1420.35656</v>
      </c>
      <c r="L20" s="51">
        <v>0</v>
      </c>
      <c r="M20" s="55">
        <f t="shared" si="7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1543.78107</v>
      </c>
      <c r="F21" s="37">
        <f t="shared" si="1"/>
        <v>1543.78107</v>
      </c>
      <c r="G21" s="37">
        <f t="shared" si="2"/>
        <v>1543.78107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1150.53359</v>
      </c>
      <c r="L21" s="51">
        <v>0</v>
      </c>
      <c r="M21" s="55">
        <f t="shared" si="7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8" ref="E23:G30">$K23+$L23+$M23+N23</f>
        <v>#VALUE!</v>
      </c>
      <c r="F23" s="26" t="e">
        <f t="shared" si="8"/>
        <v>#VALUE!</v>
      </c>
      <c r="G23" s="26" t="e">
        <f t="shared" si="8"/>
        <v>#VALUE!</v>
      </c>
      <c r="H23" s="24">
        <f aca="true" t="shared" si="9" ref="H23:J30">$L23+$M23+N23</f>
        <v>1.58001</v>
      </c>
      <c r="I23" s="26">
        <f t="shared" si="9"/>
        <v>1.1557899999999999</v>
      </c>
      <c r="J23" s="95">
        <f t="shared" si="9"/>
        <v>1.1557899999999999</v>
      </c>
      <c r="K23" s="112" t="s">
        <v>9</v>
      </c>
      <c r="L23" s="53">
        <f>L6</f>
        <v>0.00574</v>
      </c>
      <c r="M23" s="78">
        <f>M10</f>
        <v>0.93794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 t="e">
        <f>K23/(100-3.7)*3.7</f>
        <v>#VALUE!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8"/>
        <v>#VALUE!</v>
      </c>
      <c r="F24" s="25" t="e">
        <f t="shared" si="8"/>
        <v>#VALUE!</v>
      </c>
      <c r="G24" s="25" t="e">
        <f t="shared" si="8"/>
        <v>#VALUE!</v>
      </c>
      <c r="H24" s="27">
        <f t="shared" si="9"/>
        <v>1.58001</v>
      </c>
      <c r="I24" s="25">
        <f t="shared" si="9"/>
        <v>1.1557899999999999</v>
      </c>
      <c r="J24" s="96">
        <f t="shared" si="9"/>
        <v>1.1557899999999999</v>
      </c>
      <c r="K24" s="79" t="str">
        <f>K$23</f>
        <v>-</v>
      </c>
      <c r="L24" s="48">
        <f>L23</f>
        <v>0.00574</v>
      </c>
      <c r="M24" s="80">
        <f>M23</f>
        <v>0.93794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8"/>
        <v>#VALUE!</v>
      </c>
      <c r="F25" s="25" t="e">
        <f t="shared" si="8"/>
        <v>#VALUE!</v>
      </c>
      <c r="G25" s="25" t="e">
        <f t="shared" si="8"/>
        <v>#VALUE!</v>
      </c>
      <c r="H25" s="27">
        <f t="shared" si="9"/>
        <v>1.58001</v>
      </c>
      <c r="I25" s="25">
        <f t="shared" si="9"/>
        <v>1.1557899999999999</v>
      </c>
      <c r="J25" s="96">
        <f t="shared" si="9"/>
        <v>1.1557899999999999</v>
      </c>
      <c r="K25" s="79" t="str">
        <f>K$23</f>
        <v>-</v>
      </c>
      <c r="L25" s="48">
        <f>L23</f>
        <v>0.00574</v>
      </c>
      <c r="M25" s="80">
        <f>M23</f>
        <v>0.93794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8"/>
        <v>#VALUE!</v>
      </c>
      <c r="F26" s="31" t="e">
        <f t="shared" si="8"/>
        <v>#VALUE!</v>
      </c>
      <c r="G26" s="31" t="e">
        <f t="shared" si="8"/>
        <v>#VALUE!</v>
      </c>
      <c r="H26" s="30">
        <f t="shared" si="9"/>
        <v>1.58001</v>
      </c>
      <c r="I26" s="31">
        <f t="shared" si="9"/>
        <v>1.1557899999999999</v>
      </c>
      <c r="J26" s="97">
        <f t="shared" si="9"/>
        <v>1.1557899999999999</v>
      </c>
      <c r="K26" s="81" t="str">
        <f>K$23</f>
        <v>-</v>
      </c>
      <c r="L26" s="49">
        <f>L23</f>
        <v>0.00574</v>
      </c>
      <c r="M26" s="82">
        <f>M23</f>
        <v>0.93794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468.90142000000003</v>
      </c>
      <c r="F27" s="35">
        <f t="shared" si="8"/>
        <v>468.90142000000003</v>
      </c>
      <c r="G27" s="35">
        <f t="shared" si="8"/>
        <v>468.90142000000003</v>
      </c>
      <c r="H27" s="34">
        <f t="shared" si="9"/>
        <v>393.24748</v>
      </c>
      <c r="I27" s="35">
        <f t="shared" si="9"/>
        <v>393.24748</v>
      </c>
      <c r="J27" s="35">
        <f t="shared" si="9"/>
        <v>393.24748</v>
      </c>
      <c r="K27" s="98">
        <f>июль!K27</f>
        <v>75.65394</v>
      </c>
      <c r="L27" s="50">
        <v>0</v>
      </c>
      <c r="M27" s="83">
        <f>M14</f>
        <v>393.24748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468.90142000000003</v>
      </c>
      <c r="F28" s="37">
        <f t="shared" si="8"/>
        <v>468.90142000000003</v>
      </c>
      <c r="G28" s="37">
        <f t="shared" si="8"/>
        <v>468.90142000000003</v>
      </c>
      <c r="H28" s="36">
        <f t="shared" si="9"/>
        <v>393.24748</v>
      </c>
      <c r="I28" s="37">
        <f t="shared" si="9"/>
        <v>393.24748</v>
      </c>
      <c r="J28" s="37">
        <f t="shared" si="9"/>
        <v>393.24748</v>
      </c>
      <c r="K28" s="99">
        <f>K27</f>
        <v>75.65394</v>
      </c>
      <c r="L28" s="51">
        <v>0</v>
      </c>
      <c r="M28" s="84">
        <f>M$27</f>
        <v>393.24748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468.90142000000003</v>
      </c>
      <c r="F29" s="37">
        <f t="shared" si="8"/>
        <v>468.90142000000003</v>
      </c>
      <c r="G29" s="37">
        <f t="shared" si="8"/>
        <v>468.90142000000003</v>
      </c>
      <c r="H29" s="36">
        <f t="shared" si="9"/>
        <v>393.24748</v>
      </c>
      <c r="I29" s="37">
        <f t="shared" si="9"/>
        <v>393.24748</v>
      </c>
      <c r="J29" s="37">
        <f t="shared" si="9"/>
        <v>393.24748</v>
      </c>
      <c r="K29" s="99">
        <f>K27</f>
        <v>75.65394</v>
      </c>
      <c r="L29" s="51">
        <v>0</v>
      </c>
      <c r="M29" s="84">
        <f>M$27</f>
        <v>393.24748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468.90142000000003</v>
      </c>
      <c r="F30" s="17">
        <f t="shared" si="8"/>
        <v>468.90142000000003</v>
      </c>
      <c r="G30" s="17">
        <f t="shared" si="8"/>
        <v>468.90142000000003</v>
      </c>
      <c r="H30" s="38">
        <f t="shared" si="9"/>
        <v>393.24748</v>
      </c>
      <c r="I30" s="17">
        <f t="shared" si="9"/>
        <v>393.24748</v>
      </c>
      <c r="J30" s="17">
        <f t="shared" si="9"/>
        <v>393.24748</v>
      </c>
      <c r="K30" s="100">
        <f>K27</f>
        <v>75.65394</v>
      </c>
      <c r="L30" s="52">
        <v>0</v>
      </c>
      <c r="M30" s="85">
        <f>M$27</f>
        <v>393.24748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0">
        <f>июль!N32</f>
        <v>0.47102</v>
      </c>
      <c r="O32" s="170">
        <f>июль!O32</f>
        <v>0</v>
      </c>
      <c r="P32" s="171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0">
        <f>N32</f>
        <v>0.47102</v>
      </c>
      <c r="O34" s="180"/>
      <c r="P34" s="181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view="pageBreakPreview" zoomScaleSheetLayoutView="100" workbookViewId="0" topLeftCell="A1">
      <selection activeCell="U22" sqref="U22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4.54763</v>
      </c>
      <c r="F6" s="26">
        <f aca="true" t="shared" si="1" ref="F6:F21">$K6+$L6+$M6+O6</f>
        <v>4.12341</v>
      </c>
      <c r="G6" s="26">
        <f aca="true" t="shared" si="2" ref="G6:G21">$K6+$L6+$M6+P6</f>
        <v>4.12341</v>
      </c>
      <c r="H6" s="24">
        <f aca="true" t="shared" si="3" ref="H6:H21">$L6+$M6+N6</f>
        <v>2.29207</v>
      </c>
      <c r="I6" s="26">
        <f aca="true" t="shared" si="4" ref="I6:I21">$L6+$M6+O6</f>
        <v>1.86785</v>
      </c>
      <c r="J6" s="28">
        <f aca="true" t="shared" si="5" ref="J6:J21">$L6+$M6+P6</f>
        <v>1.86785</v>
      </c>
      <c r="K6" s="63">
        <f>июль!K6</f>
        <v>2.25556</v>
      </c>
      <c r="L6" s="71">
        <v>0.00574</v>
      </c>
      <c r="M6" s="71">
        <v>1.65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/>
      <c r="R6" s="39"/>
      <c r="S6" s="39"/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4.71334</v>
      </c>
      <c r="F7" s="25">
        <f t="shared" si="1"/>
        <v>4.28912</v>
      </c>
      <c r="G7" s="25">
        <f t="shared" si="2"/>
        <v>4.28912</v>
      </c>
      <c r="H7" s="27">
        <f t="shared" si="3"/>
        <v>2.29207</v>
      </c>
      <c r="I7" s="25">
        <f t="shared" si="4"/>
        <v>1.86785</v>
      </c>
      <c r="J7" s="29">
        <f t="shared" si="5"/>
        <v>1.86785</v>
      </c>
      <c r="K7" s="64">
        <f>июль!K7</f>
        <v>2.42127</v>
      </c>
      <c r="L7" s="48">
        <f>L6</f>
        <v>0.00574</v>
      </c>
      <c r="M7" s="48">
        <f>M6</f>
        <v>1.65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/>
      <c r="R7" s="39"/>
      <c r="S7" s="39"/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5.22065</v>
      </c>
      <c r="F8" s="25">
        <f t="shared" si="1"/>
        <v>4.79643</v>
      </c>
      <c r="G8" s="25">
        <f t="shared" si="2"/>
        <v>4.79643</v>
      </c>
      <c r="H8" s="27">
        <f t="shared" si="3"/>
        <v>2.29207</v>
      </c>
      <c r="I8" s="25">
        <f t="shared" si="4"/>
        <v>1.86785</v>
      </c>
      <c r="J8" s="29">
        <f t="shared" si="5"/>
        <v>1.86785</v>
      </c>
      <c r="K8" s="64">
        <f>июль!K8</f>
        <v>2.92858</v>
      </c>
      <c r="L8" s="48">
        <f>L6</f>
        <v>0.00574</v>
      </c>
      <c r="M8" s="48">
        <f>M6</f>
        <v>1.65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/>
      <c r="R8" s="39"/>
      <c r="S8" s="39"/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6.05518</v>
      </c>
      <c r="F9" s="31">
        <f t="shared" si="1"/>
        <v>5.63096</v>
      </c>
      <c r="G9" s="31">
        <f t="shared" si="2"/>
        <v>5.63096</v>
      </c>
      <c r="H9" s="30">
        <f t="shared" si="3"/>
        <v>2.29207</v>
      </c>
      <c r="I9" s="31">
        <f t="shared" si="4"/>
        <v>1.86785</v>
      </c>
      <c r="J9" s="32">
        <f t="shared" si="5"/>
        <v>1.86785</v>
      </c>
      <c r="K9" s="65">
        <f>июль!K9</f>
        <v>3.76311</v>
      </c>
      <c r="L9" s="49">
        <f>L6</f>
        <v>0.00574</v>
      </c>
      <c r="M9" s="49">
        <f>M6</f>
        <v>1.65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/>
      <c r="R9" s="39"/>
      <c r="S9" s="39"/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1.7294199999999997</v>
      </c>
      <c r="F10" s="26">
        <f t="shared" si="1"/>
        <v>1.3052</v>
      </c>
      <c r="G10" s="26">
        <f t="shared" si="2"/>
        <v>1.3052</v>
      </c>
      <c r="H10" s="24">
        <f t="shared" si="3"/>
        <v>1.58001</v>
      </c>
      <c r="I10" s="26">
        <f t="shared" si="4"/>
        <v>1.1557899999999999</v>
      </c>
      <c r="J10" s="28">
        <f t="shared" si="5"/>
        <v>1.1557899999999999</v>
      </c>
      <c r="K10" s="63">
        <f>июль!K10</f>
        <v>0.14941</v>
      </c>
      <c r="L10" s="53">
        <f>L6</f>
        <v>0.00574</v>
      </c>
      <c r="M10" s="71">
        <v>0.93794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1.77093</v>
      </c>
      <c r="F11" s="25">
        <f t="shared" si="1"/>
        <v>1.34671</v>
      </c>
      <c r="G11" s="25">
        <f t="shared" si="2"/>
        <v>1.34671</v>
      </c>
      <c r="H11" s="27">
        <f t="shared" si="3"/>
        <v>1.58001</v>
      </c>
      <c r="I11" s="25">
        <f t="shared" si="4"/>
        <v>1.1557899999999999</v>
      </c>
      <c r="J11" s="29">
        <f t="shared" si="5"/>
        <v>1.1557899999999999</v>
      </c>
      <c r="K11" s="64">
        <f>июль!K11</f>
        <v>0.19092</v>
      </c>
      <c r="L11" s="48">
        <f>L10</f>
        <v>0.00574</v>
      </c>
      <c r="M11" s="48">
        <f>M10</f>
        <v>0.93794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1.9660199999999999</v>
      </c>
      <c r="F12" s="25">
        <f t="shared" si="1"/>
        <v>1.5418</v>
      </c>
      <c r="G12" s="25">
        <f t="shared" si="2"/>
        <v>1.5418</v>
      </c>
      <c r="H12" s="27">
        <f t="shared" si="3"/>
        <v>1.58001</v>
      </c>
      <c r="I12" s="25">
        <f t="shared" si="4"/>
        <v>1.1557899999999999</v>
      </c>
      <c r="J12" s="29">
        <f t="shared" si="5"/>
        <v>1.1557899999999999</v>
      </c>
      <c r="K12" s="64">
        <f>июль!K12</f>
        <v>0.38601</v>
      </c>
      <c r="L12" s="48">
        <f>L10</f>
        <v>0.00574</v>
      </c>
      <c r="M12" s="48">
        <f>M10</f>
        <v>0.93794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2.14312</v>
      </c>
      <c r="F13" s="31">
        <f t="shared" si="1"/>
        <v>1.7189</v>
      </c>
      <c r="G13" s="31">
        <f t="shared" si="2"/>
        <v>1.7189</v>
      </c>
      <c r="H13" s="30">
        <f t="shared" si="3"/>
        <v>1.58001</v>
      </c>
      <c r="I13" s="31">
        <f t="shared" si="4"/>
        <v>1.1557899999999999</v>
      </c>
      <c r="J13" s="32">
        <f t="shared" si="5"/>
        <v>1.1557899999999999</v>
      </c>
      <c r="K13" s="65">
        <f>июль!K13</f>
        <v>0.56311</v>
      </c>
      <c r="L13" s="49">
        <f>L10</f>
        <v>0.00574</v>
      </c>
      <c r="M13" s="49">
        <f>M10</f>
        <v>0.93794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6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6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6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1453.29769</v>
      </c>
      <c r="F18" s="35">
        <f t="shared" si="1"/>
        <v>1453.29769</v>
      </c>
      <c r="G18" s="35">
        <f t="shared" si="2"/>
        <v>1453.29769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1060.05021</v>
      </c>
      <c r="L18" s="50">
        <v>0</v>
      </c>
      <c r="M18" s="54">
        <f t="shared" si="6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1642.77406</v>
      </c>
      <c r="F19" s="37">
        <f t="shared" si="1"/>
        <v>1642.77406</v>
      </c>
      <c r="G19" s="37">
        <f t="shared" si="2"/>
        <v>1642.77406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1249.52658</v>
      </c>
      <c r="L19" s="51">
        <v>0</v>
      </c>
      <c r="M19" s="55">
        <f t="shared" si="6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1813.60404</v>
      </c>
      <c r="F20" s="37">
        <f t="shared" si="1"/>
        <v>1813.60404</v>
      </c>
      <c r="G20" s="37">
        <f t="shared" si="2"/>
        <v>1813.60404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1420.35656</v>
      </c>
      <c r="L20" s="51">
        <v>0</v>
      </c>
      <c r="M20" s="55">
        <f t="shared" si="6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1543.78107</v>
      </c>
      <c r="F21" s="37">
        <f t="shared" si="1"/>
        <v>1543.78107</v>
      </c>
      <c r="G21" s="37">
        <f t="shared" si="2"/>
        <v>1543.78107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1150.53359</v>
      </c>
      <c r="L21" s="51">
        <v>0</v>
      </c>
      <c r="M21" s="55">
        <f t="shared" si="6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113"/>
      <c r="B22" s="113"/>
      <c r="C22" s="114"/>
      <c r="D22" s="113"/>
      <c r="E22" s="115"/>
      <c r="F22" s="115"/>
      <c r="G22" s="115"/>
      <c r="H22" s="116"/>
      <c r="I22" s="116"/>
      <c r="J22" s="116"/>
      <c r="K22" s="117"/>
      <c r="L22" s="117"/>
      <c r="M22" s="37"/>
      <c r="N22" s="118"/>
      <c r="O22" s="118"/>
      <c r="P22" s="11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t="s">
        <v>34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1" t="s">
        <v>26</v>
      </c>
      <c r="B24" s="1"/>
      <c r="C24" s="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0:35" ht="28.5" customHeight="1"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7" spans="20:35" ht="29.25" customHeight="1"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32" spans="1:35" ht="18">
      <c r="A32" s="5"/>
      <c r="B32" s="5"/>
      <c r="C32" s="5"/>
      <c r="D32" s="5"/>
      <c r="E32" s="5"/>
      <c r="F32" s="5"/>
      <c r="G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</sheetData>
  <sheetProtection/>
  <mergeCells count="20">
    <mergeCell ref="A14:A21"/>
    <mergeCell ref="B14:B17"/>
    <mergeCell ref="B18:B21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4.309729999999999</v>
      </c>
      <c r="F6" s="26">
        <f t="shared" si="0"/>
        <v>4.09676</v>
      </c>
      <c r="G6" s="26">
        <f t="shared" si="0"/>
        <v>3.9258999999999995</v>
      </c>
      <c r="H6" s="24">
        <f aca="true" t="shared" si="1" ref="H6:J21">$L6+$M6+N6</f>
        <v>2.11987</v>
      </c>
      <c r="I6" s="26">
        <f t="shared" si="1"/>
        <v>1.9069</v>
      </c>
      <c r="J6" s="28">
        <f t="shared" si="1"/>
        <v>1.73604</v>
      </c>
      <c r="K6" s="63">
        <f>январь!K6</f>
        <v>2.18986</v>
      </c>
      <c r="L6" s="71">
        <v>0.00316</v>
      </c>
      <c r="M6" s="71">
        <v>1.54097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5.17168</v>
      </c>
      <c r="R6" s="39">
        <f t="shared" si="2"/>
        <v>4.91611</v>
      </c>
      <c r="S6" s="39">
        <f t="shared" si="2"/>
        <v>4.71108</v>
      </c>
      <c r="T6" s="39">
        <f>M6/январь!M6</f>
        <v>1.0429506399279869</v>
      </c>
      <c r="W6" s="11">
        <f>M6/август!M6</f>
        <v>0.9939241094176304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4.470619999999999</v>
      </c>
      <c r="F7" s="25">
        <f t="shared" si="0"/>
        <v>4.25765</v>
      </c>
      <c r="G7" s="25">
        <f t="shared" si="0"/>
        <v>4.08679</v>
      </c>
      <c r="H7" s="27">
        <f t="shared" si="1"/>
        <v>2.11987</v>
      </c>
      <c r="I7" s="25">
        <f t="shared" si="1"/>
        <v>1.9069</v>
      </c>
      <c r="J7" s="29">
        <f t="shared" si="1"/>
        <v>1.73604</v>
      </c>
      <c r="K7" s="64">
        <f>январь!K7</f>
        <v>2.35075</v>
      </c>
      <c r="L7" s="48">
        <f>L6</f>
        <v>0.00316</v>
      </c>
      <c r="M7" s="48">
        <f>M6</f>
        <v>1.54097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5.36474</v>
      </c>
      <c r="R7" s="39">
        <f t="shared" si="2"/>
        <v>5.10918</v>
      </c>
      <c r="S7" s="39">
        <f t="shared" si="2"/>
        <v>4.90415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4.96315</v>
      </c>
      <c r="F8" s="25">
        <f t="shared" si="0"/>
        <v>4.75018</v>
      </c>
      <c r="G8" s="25">
        <f t="shared" si="0"/>
        <v>4.57932</v>
      </c>
      <c r="H8" s="27">
        <f t="shared" si="1"/>
        <v>2.11987</v>
      </c>
      <c r="I8" s="25">
        <f t="shared" si="1"/>
        <v>1.9069</v>
      </c>
      <c r="J8" s="29">
        <f t="shared" si="1"/>
        <v>1.73604</v>
      </c>
      <c r="K8" s="64">
        <f>январь!K8</f>
        <v>2.84328</v>
      </c>
      <c r="L8" s="48">
        <f>L6</f>
        <v>0.00316</v>
      </c>
      <c r="M8" s="48">
        <f>M6</f>
        <v>1.54097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5.95578</v>
      </c>
      <c r="R8" s="39">
        <f t="shared" si="2"/>
        <v>5.70022</v>
      </c>
      <c r="S8" s="39">
        <f t="shared" si="2"/>
        <v>5.49518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5.77337</v>
      </c>
      <c r="F9" s="31">
        <f t="shared" si="0"/>
        <v>5.5604000000000005</v>
      </c>
      <c r="G9" s="31">
        <f t="shared" si="0"/>
        <v>5.38954</v>
      </c>
      <c r="H9" s="30">
        <f t="shared" si="1"/>
        <v>2.11987</v>
      </c>
      <c r="I9" s="31">
        <f t="shared" si="1"/>
        <v>1.9069</v>
      </c>
      <c r="J9" s="32">
        <f t="shared" si="1"/>
        <v>1.73604</v>
      </c>
      <c r="K9" s="65">
        <f>январь!K9</f>
        <v>3.6535</v>
      </c>
      <c r="L9" s="49">
        <f>L6</f>
        <v>0.00316</v>
      </c>
      <c r="M9" s="49">
        <f>M6</f>
        <v>1.54097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6.92804</v>
      </c>
      <c r="R9" s="39">
        <f t="shared" si="2"/>
        <v>6.67248</v>
      </c>
      <c r="S9" s="39">
        <f t="shared" si="2"/>
        <v>6.46745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1.59552</v>
      </c>
      <c r="F10" s="26">
        <f t="shared" si="0"/>
        <v>1.38255</v>
      </c>
      <c r="G10" s="26">
        <f t="shared" si="0"/>
        <v>1.21169</v>
      </c>
      <c r="H10" s="24">
        <f t="shared" si="1"/>
        <v>1.45403</v>
      </c>
      <c r="I10" s="26">
        <f t="shared" si="1"/>
        <v>1.24106</v>
      </c>
      <c r="J10" s="28">
        <f t="shared" si="1"/>
        <v>1.0702</v>
      </c>
      <c r="K10" s="63">
        <f>январь!K10</f>
        <v>0.14149</v>
      </c>
      <c r="L10" s="53">
        <f>L6</f>
        <v>0.00316</v>
      </c>
      <c r="M10" s="71">
        <v>0.87513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1.63483</v>
      </c>
      <c r="F11" s="25">
        <f t="shared" si="0"/>
        <v>1.42186</v>
      </c>
      <c r="G11" s="25">
        <f t="shared" si="0"/>
        <v>1.251</v>
      </c>
      <c r="H11" s="27">
        <f t="shared" si="1"/>
        <v>1.45403</v>
      </c>
      <c r="I11" s="25">
        <f t="shared" si="1"/>
        <v>1.24106</v>
      </c>
      <c r="J11" s="29">
        <f t="shared" si="1"/>
        <v>1.0702</v>
      </c>
      <c r="K11" s="64">
        <f>январь!K11</f>
        <v>0.1808</v>
      </c>
      <c r="L11" s="48">
        <f>L10</f>
        <v>0.00316</v>
      </c>
      <c r="M11" s="48">
        <f>M10</f>
        <v>0.87513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1.8195700000000001</v>
      </c>
      <c r="F12" s="25">
        <f t="shared" si="0"/>
        <v>1.6066</v>
      </c>
      <c r="G12" s="25">
        <f t="shared" si="0"/>
        <v>1.43574</v>
      </c>
      <c r="H12" s="27">
        <f t="shared" si="1"/>
        <v>1.45403</v>
      </c>
      <c r="I12" s="25">
        <f t="shared" si="1"/>
        <v>1.24106</v>
      </c>
      <c r="J12" s="29">
        <f t="shared" si="1"/>
        <v>1.0702</v>
      </c>
      <c r="K12" s="64">
        <f>январь!K12</f>
        <v>0.36554</v>
      </c>
      <c r="L12" s="48">
        <f>L10</f>
        <v>0.00316</v>
      </c>
      <c r="M12" s="48">
        <f>M10</f>
        <v>0.87513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1.9872800000000002</v>
      </c>
      <c r="F13" s="31">
        <f t="shared" si="0"/>
        <v>1.77431</v>
      </c>
      <c r="G13" s="31">
        <f t="shared" si="0"/>
        <v>1.60345</v>
      </c>
      <c r="H13" s="30">
        <f t="shared" si="1"/>
        <v>1.45403</v>
      </c>
      <c r="I13" s="31">
        <f t="shared" si="1"/>
        <v>1.24106</v>
      </c>
      <c r="J13" s="32">
        <f t="shared" si="1"/>
        <v>1.0702</v>
      </c>
      <c r="K13" s="65">
        <f>январь!K13</f>
        <v>0.53325</v>
      </c>
      <c r="L13" s="49">
        <f>L10</f>
        <v>0.00316</v>
      </c>
      <c r="M13" s="49">
        <f>M10</f>
        <v>0.87513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394.22705</v>
      </c>
      <c r="F14" s="35">
        <f t="shared" si="0"/>
        <v>394.22705</v>
      </c>
      <c r="G14" s="35">
        <f t="shared" si="0"/>
        <v>394.22705</v>
      </c>
      <c r="H14" s="34">
        <f t="shared" si="1"/>
        <v>394.22705</v>
      </c>
      <c r="I14" s="35">
        <f t="shared" si="1"/>
        <v>394.22705</v>
      </c>
      <c r="J14" s="103">
        <f t="shared" si="1"/>
        <v>394.22705</v>
      </c>
      <c r="K14" s="66">
        <f>январь!K14</f>
        <v>0</v>
      </c>
      <c r="L14" s="50">
        <v>0</v>
      </c>
      <c r="M14" s="72">
        <v>394.22705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394.22705</v>
      </c>
      <c r="F15" s="37">
        <f t="shared" si="0"/>
        <v>394.22705</v>
      </c>
      <c r="G15" s="37">
        <f t="shared" si="0"/>
        <v>394.22705</v>
      </c>
      <c r="H15" s="36">
        <f t="shared" si="1"/>
        <v>394.22705</v>
      </c>
      <c r="I15" s="37">
        <f t="shared" si="1"/>
        <v>394.22705</v>
      </c>
      <c r="J15" s="104">
        <f t="shared" si="1"/>
        <v>394.22705</v>
      </c>
      <c r="K15" s="67">
        <f>январь!K15</f>
        <v>0</v>
      </c>
      <c r="L15" s="51">
        <v>0</v>
      </c>
      <c r="M15" s="55">
        <f aca="true" t="shared" si="3" ref="M15:M21">M$14</f>
        <v>394.22705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394.22705</v>
      </c>
      <c r="F16" s="37">
        <f t="shared" si="0"/>
        <v>394.22705</v>
      </c>
      <c r="G16" s="37">
        <f t="shared" si="0"/>
        <v>394.22705</v>
      </c>
      <c r="H16" s="36">
        <f t="shared" si="1"/>
        <v>394.22705</v>
      </c>
      <c r="I16" s="37">
        <f t="shared" si="1"/>
        <v>394.22705</v>
      </c>
      <c r="J16" s="104">
        <f t="shared" si="1"/>
        <v>394.22705</v>
      </c>
      <c r="K16" s="67">
        <f>январь!K16</f>
        <v>0</v>
      </c>
      <c r="L16" s="51">
        <v>0</v>
      </c>
      <c r="M16" s="55">
        <f t="shared" si="3"/>
        <v>394.22705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394.22705</v>
      </c>
      <c r="F17" s="17">
        <f t="shared" si="0"/>
        <v>394.22705</v>
      </c>
      <c r="G17" s="17">
        <f t="shared" si="0"/>
        <v>394.22705</v>
      </c>
      <c r="H17" s="38">
        <f t="shared" si="1"/>
        <v>394.22705</v>
      </c>
      <c r="I17" s="17">
        <f t="shared" si="1"/>
        <v>394.22705</v>
      </c>
      <c r="J17" s="105">
        <f t="shared" si="1"/>
        <v>394.22705</v>
      </c>
      <c r="K17" s="68">
        <f>январь!K17</f>
        <v>0</v>
      </c>
      <c r="L17" s="52">
        <v>0</v>
      </c>
      <c r="M17" s="56">
        <f t="shared" si="3"/>
        <v>394.22705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1423.40201</v>
      </c>
      <c r="F18" s="35">
        <f t="shared" si="0"/>
        <v>1423.40201</v>
      </c>
      <c r="G18" s="35">
        <f t="shared" si="0"/>
        <v>1423.40201</v>
      </c>
      <c r="H18" s="34">
        <f t="shared" si="1"/>
        <v>394.22705</v>
      </c>
      <c r="I18" s="35">
        <f t="shared" si="1"/>
        <v>394.22705</v>
      </c>
      <c r="J18" s="103">
        <f t="shared" si="1"/>
        <v>394.22705</v>
      </c>
      <c r="K18" s="69">
        <f>январь!K18</f>
        <v>1029.17496</v>
      </c>
      <c r="L18" s="50">
        <v>0</v>
      </c>
      <c r="M18" s="54">
        <f t="shared" si="3"/>
        <v>394.22705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1607.3596499999999</v>
      </c>
      <c r="F19" s="37">
        <f t="shared" si="0"/>
        <v>1607.3596499999999</v>
      </c>
      <c r="G19" s="37">
        <f t="shared" si="0"/>
        <v>1607.3596499999999</v>
      </c>
      <c r="H19" s="36">
        <f t="shared" si="1"/>
        <v>394.22705</v>
      </c>
      <c r="I19" s="37">
        <f t="shared" si="1"/>
        <v>394.22705</v>
      </c>
      <c r="J19" s="104">
        <f t="shared" si="1"/>
        <v>394.22705</v>
      </c>
      <c r="K19" s="70">
        <f>январь!K19</f>
        <v>1213.1326</v>
      </c>
      <c r="L19" s="51">
        <v>0</v>
      </c>
      <c r="M19" s="55">
        <f t="shared" si="3"/>
        <v>394.22705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1773.214</v>
      </c>
      <c r="F20" s="37">
        <f t="shared" si="0"/>
        <v>1773.214</v>
      </c>
      <c r="G20" s="37">
        <f t="shared" si="0"/>
        <v>1773.214</v>
      </c>
      <c r="H20" s="36">
        <f t="shared" si="1"/>
        <v>394.22705</v>
      </c>
      <c r="I20" s="37">
        <f t="shared" si="1"/>
        <v>394.22705</v>
      </c>
      <c r="J20" s="104">
        <f t="shared" si="1"/>
        <v>394.22705</v>
      </c>
      <c r="K20" s="70">
        <f>январь!K20</f>
        <v>1378.98695</v>
      </c>
      <c r="L20" s="51">
        <v>0</v>
      </c>
      <c r="M20" s="55">
        <f t="shared" si="3"/>
        <v>394.22705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1511.24995</v>
      </c>
      <c r="F21" s="37">
        <f t="shared" si="0"/>
        <v>1511.24995</v>
      </c>
      <c r="G21" s="37">
        <f t="shared" si="0"/>
        <v>1511.24995</v>
      </c>
      <c r="H21" s="38">
        <f t="shared" si="1"/>
        <v>394.22705</v>
      </c>
      <c r="I21" s="17">
        <f t="shared" si="1"/>
        <v>394.22705</v>
      </c>
      <c r="J21" s="105">
        <f t="shared" si="1"/>
        <v>394.22705</v>
      </c>
      <c r="K21" s="70">
        <f>январь!K21</f>
        <v>1117.0229</v>
      </c>
      <c r="L21" s="51">
        <v>0</v>
      </c>
      <c r="M21" s="55">
        <f t="shared" si="3"/>
        <v>394.22705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3.91978</v>
      </c>
      <c r="F23" s="26">
        <f t="shared" si="4"/>
        <v>3.7068099999999995</v>
      </c>
      <c r="G23" s="26">
        <f t="shared" si="4"/>
        <v>3.5359499999999997</v>
      </c>
      <c r="H23" s="24">
        <f aca="true" t="shared" si="5" ref="H23:J30">$L23+$M23+N23</f>
        <v>1.45403</v>
      </c>
      <c r="I23" s="26">
        <f t="shared" si="5"/>
        <v>1.24106</v>
      </c>
      <c r="J23" s="95">
        <f t="shared" si="5"/>
        <v>1.0702</v>
      </c>
      <c r="K23" s="112">
        <f>'[2]Услуги по передаче'!$F$9/1000</f>
        <v>2.46575</v>
      </c>
      <c r="L23" s="53">
        <f>L6</f>
        <v>0.00316</v>
      </c>
      <c r="M23" s="78">
        <f>M10</f>
        <v>0.87513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3.91978</v>
      </c>
      <c r="F24" s="25">
        <f t="shared" si="4"/>
        <v>3.7068099999999995</v>
      </c>
      <c r="G24" s="25">
        <f t="shared" si="4"/>
        <v>3.5359499999999997</v>
      </c>
      <c r="H24" s="27">
        <f t="shared" si="5"/>
        <v>1.45403</v>
      </c>
      <c r="I24" s="25">
        <f t="shared" si="5"/>
        <v>1.24106</v>
      </c>
      <c r="J24" s="96">
        <f t="shared" si="5"/>
        <v>1.0702</v>
      </c>
      <c r="K24" s="79">
        <f>K$23</f>
        <v>2.46575</v>
      </c>
      <c r="L24" s="48">
        <f>L23</f>
        <v>0.00316</v>
      </c>
      <c r="M24" s="80">
        <f>M23</f>
        <v>0.87513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3.91978</v>
      </c>
      <c r="F25" s="25">
        <f t="shared" si="4"/>
        <v>3.7068099999999995</v>
      </c>
      <c r="G25" s="25">
        <f t="shared" si="4"/>
        <v>3.5359499999999997</v>
      </c>
      <c r="H25" s="27">
        <f t="shared" si="5"/>
        <v>1.45403</v>
      </c>
      <c r="I25" s="25">
        <f t="shared" si="5"/>
        <v>1.24106</v>
      </c>
      <c r="J25" s="96">
        <f t="shared" si="5"/>
        <v>1.0702</v>
      </c>
      <c r="K25" s="79">
        <f>K$23</f>
        <v>2.46575</v>
      </c>
      <c r="L25" s="48">
        <f>L23</f>
        <v>0.00316</v>
      </c>
      <c r="M25" s="80">
        <f>M23</f>
        <v>0.87513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3.91978</v>
      </c>
      <c r="F26" s="31">
        <f t="shared" si="4"/>
        <v>3.7068099999999995</v>
      </c>
      <c r="G26" s="31">
        <f t="shared" si="4"/>
        <v>3.5359499999999997</v>
      </c>
      <c r="H26" s="30">
        <f t="shared" si="5"/>
        <v>1.45403</v>
      </c>
      <c r="I26" s="31">
        <f t="shared" si="5"/>
        <v>1.24106</v>
      </c>
      <c r="J26" s="97">
        <f t="shared" si="5"/>
        <v>1.0702</v>
      </c>
      <c r="K26" s="81">
        <f>K$23</f>
        <v>2.46575</v>
      </c>
      <c r="L26" s="49">
        <f>L23</f>
        <v>0.00316</v>
      </c>
      <c r="M26" s="82">
        <f>M23</f>
        <v>0.87513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465.91771</v>
      </c>
      <c r="F27" s="35">
        <f t="shared" si="4"/>
        <v>465.91771</v>
      </c>
      <c r="G27" s="35">
        <f t="shared" si="4"/>
        <v>465.91771</v>
      </c>
      <c r="H27" s="34">
        <f t="shared" si="5"/>
        <v>394.22705</v>
      </c>
      <c r="I27" s="35">
        <f t="shared" si="5"/>
        <v>394.22705</v>
      </c>
      <c r="J27" s="35">
        <f t="shared" si="5"/>
        <v>394.22705</v>
      </c>
      <c r="K27" s="98">
        <f>январь!K27</f>
        <v>71.69066</v>
      </c>
      <c r="L27" s="50">
        <v>0</v>
      </c>
      <c r="M27" s="83">
        <f>M14</f>
        <v>394.22705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465.91771</v>
      </c>
      <c r="F28" s="37">
        <f t="shared" si="4"/>
        <v>465.91771</v>
      </c>
      <c r="G28" s="37">
        <f t="shared" si="4"/>
        <v>465.91771</v>
      </c>
      <c r="H28" s="36">
        <f t="shared" si="5"/>
        <v>394.22705</v>
      </c>
      <c r="I28" s="37">
        <f t="shared" si="5"/>
        <v>394.22705</v>
      </c>
      <c r="J28" s="37">
        <f t="shared" si="5"/>
        <v>394.22705</v>
      </c>
      <c r="K28" s="99">
        <f>K27</f>
        <v>71.69066</v>
      </c>
      <c r="L28" s="51">
        <v>0</v>
      </c>
      <c r="M28" s="84">
        <f>M$27</f>
        <v>394.22705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465.91771</v>
      </c>
      <c r="F29" s="37">
        <f t="shared" si="4"/>
        <v>465.91771</v>
      </c>
      <c r="G29" s="37">
        <f t="shared" si="4"/>
        <v>465.91771</v>
      </c>
      <c r="H29" s="36">
        <f t="shared" si="5"/>
        <v>394.22705</v>
      </c>
      <c r="I29" s="37">
        <f t="shared" si="5"/>
        <v>394.22705</v>
      </c>
      <c r="J29" s="37">
        <f t="shared" si="5"/>
        <v>394.22705</v>
      </c>
      <c r="K29" s="99">
        <f>K27</f>
        <v>71.69066</v>
      </c>
      <c r="L29" s="51">
        <v>0</v>
      </c>
      <c r="M29" s="84">
        <f>M$27</f>
        <v>394.22705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465.91771</v>
      </c>
      <c r="F30" s="17">
        <f t="shared" si="4"/>
        <v>465.91771</v>
      </c>
      <c r="G30" s="17">
        <f t="shared" si="4"/>
        <v>465.91771</v>
      </c>
      <c r="H30" s="38">
        <f t="shared" si="5"/>
        <v>394.22705</v>
      </c>
      <c r="I30" s="17">
        <f t="shared" si="5"/>
        <v>394.22705</v>
      </c>
      <c r="J30" s="17">
        <f t="shared" si="5"/>
        <v>394.22705</v>
      </c>
      <c r="K30" s="100">
        <f>K27</f>
        <v>71.69066</v>
      </c>
      <c r="L30" s="52">
        <v>0</v>
      </c>
      <c r="M30" s="85">
        <f>M$27</f>
        <v>394.22705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3.15</v>
      </c>
      <c r="F32" s="166"/>
      <c r="G32" s="150"/>
      <c r="H32" s="167" t="s">
        <v>22</v>
      </c>
      <c r="I32" s="168"/>
      <c r="J32" s="169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0">
        <f>январь!N32</f>
        <v>0.47102</v>
      </c>
      <c r="O32" s="170">
        <f>июль!O32</f>
        <v>0</v>
      </c>
      <c r="P32" s="171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3.78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2.20833</v>
      </c>
      <c r="F34" s="175"/>
      <c r="G34" s="176"/>
      <c r="H34" s="177" t="s">
        <v>22</v>
      </c>
      <c r="I34" s="178"/>
      <c r="J34" s="179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0">
        <f>N32</f>
        <v>0.47102</v>
      </c>
      <c r="O34" s="180"/>
      <c r="P34" s="181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2.65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4.234929999999999</v>
      </c>
      <c r="F6" s="26">
        <f t="shared" si="0"/>
        <v>4.02196</v>
      </c>
      <c r="G6" s="26">
        <f t="shared" si="0"/>
        <v>3.8510999999999997</v>
      </c>
      <c r="H6" s="24">
        <f aca="true" t="shared" si="1" ref="H6:J21">$L6+$M6+N6</f>
        <v>2.04507</v>
      </c>
      <c r="I6" s="26">
        <f t="shared" si="1"/>
        <v>1.8320999999999998</v>
      </c>
      <c r="J6" s="28">
        <f t="shared" si="1"/>
        <v>1.6612399999999998</v>
      </c>
      <c r="K6" s="63">
        <f>январь!K6</f>
        <v>2.18986</v>
      </c>
      <c r="L6" s="71">
        <v>0.00307</v>
      </c>
      <c r="M6" s="71">
        <v>1.46626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5.08192</v>
      </c>
      <c r="R6" s="39">
        <f t="shared" si="2"/>
        <v>4.82635</v>
      </c>
      <c r="S6" s="39">
        <f t="shared" si="2"/>
        <v>4.62132</v>
      </c>
      <c r="T6" s="39">
        <f>M6/январь!M6</f>
        <v>0.9923858383361194</v>
      </c>
      <c r="W6" s="11">
        <f>M6/август!M6</f>
        <v>0.9457362341088371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4.39582</v>
      </c>
      <c r="F7" s="25">
        <f t="shared" si="0"/>
        <v>4.18285</v>
      </c>
      <c r="G7" s="25">
        <f t="shared" si="0"/>
        <v>4.01199</v>
      </c>
      <c r="H7" s="27">
        <f t="shared" si="1"/>
        <v>2.04507</v>
      </c>
      <c r="I7" s="25">
        <f t="shared" si="1"/>
        <v>1.8320999999999998</v>
      </c>
      <c r="J7" s="29">
        <f t="shared" si="1"/>
        <v>1.6612399999999998</v>
      </c>
      <c r="K7" s="64">
        <f>январь!K7</f>
        <v>2.35075</v>
      </c>
      <c r="L7" s="48">
        <f>L6</f>
        <v>0.00307</v>
      </c>
      <c r="M7" s="48">
        <f>M6</f>
        <v>1.46626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5.27498</v>
      </c>
      <c r="R7" s="39">
        <f t="shared" si="2"/>
        <v>5.01942</v>
      </c>
      <c r="S7" s="39">
        <f t="shared" si="2"/>
        <v>4.81439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4.88835</v>
      </c>
      <c r="F8" s="25">
        <f t="shared" si="0"/>
        <v>4.6753800000000005</v>
      </c>
      <c r="G8" s="25">
        <f t="shared" si="0"/>
        <v>4.50452</v>
      </c>
      <c r="H8" s="27">
        <f t="shared" si="1"/>
        <v>2.04507</v>
      </c>
      <c r="I8" s="25">
        <f t="shared" si="1"/>
        <v>1.8320999999999998</v>
      </c>
      <c r="J8" s="29">
        <f t="shared" si="1"/>
        <v>1.6612399999999998</v>
      </c>
      <c r="K8" s="64">
        <f>январь!K8</f>
        <v>2.84328</v>
      </c>
      <c r="L8" s="48">
        <f>L6</f>
        <v>0.00307</v>
      </c>
      <c r="M8" s="48">
        <f>M6</f>
        <v>1.46626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5.86602</v>
      </c>
      <c r="R8" s="39">
        <f t="shared" si="2"/>
        <v>5.61046</v>
      </c>
      <c r="S8" s="39">
        <f t="shared" si="2"/>
        <v>5.40542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5.69857</v>
      </c>
      <c r="F9" s="31">
        <f t="shared" si="0"/>
        <v>5.485600000000001</v>
      </c>
      <c r="G9" s="31">
        <f t="shared" si="0"/>
        <v>5.3147400000000005</v>
      </c>
      <c r="H9" s="30">
        <f t="shared" si="1"/>
        <v>2.04507</v>
      </c>
      <c r="I9" s="31">
        <f t="shared" si="1"/>
        <v>1.8320999999999998</v>
      </c>
      <c r="J9" s="32">
        <f t="shared" si="1"/>
        <v>1.6612399999999998</v>
      </c>
      <c r="K9" s="65">
        <f>январь!K9</f>
        <v>3.6535</v>
      </c>
      <c r="L9" s="49">
        <f>L6</f>
        <v>0.00307</v>
      </c>
      <c r="M9" s="49">
        <f>M6</f>
        <v>1.46626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6.83828</v>
      </c>
      <c r="R9" s="39">
        <f t="shared" si="2"/>
        <v>6.58272</v>
      </c>
      <c r="S9" s="39">
        <f t="shared" si="2"/>
        <v>6.37769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1.57069</v>
      </c>
      <c r="F10" s="26">
        <f t="shared" si="0"/>
        <v>1.35772</v>
      </c>
      <c r="G10" s="26">
        <f t="shared" si="0"/>
        <v>1.18686</v>
      </c>
      <c r="H10" s="24">
        <f t="shared" si="1"/>
        <v>1.4292</v>
      </c>
      <c r="I10" s="26">
        <f t="shared" si="1"/>
        <v>1.21623</v>
      </c>
      <c r="J10" s="28">
        <f t="shared" si="1"/>
        <v>1.04537</v>
      </c>
      <c r="K10" s="63">
        <f>январь!K10</f>
        <v>0.14149</v>
      </c>
      <c r="L10" s="53">
        <f>L6</f>
        <v>0.00307</v>
      </c>
      <c r="M10" s="71">
        <v>0.85039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1.6099999999999999</v>
      </c>
      <c r="F11" s="25">
        <f t="shared" si="0"/>
        <v>1.39703</v>
      </c>
      <c r="G11" s="25">
        <f t="shared" si="0"/>
        <v>1.22617</v>
      </c>
      <c r="H11" s="27">
        <f t="shared" si="1"/>
        <v>1.4292</v>
      </c>
      <c r="I11" s="25">
        <f t="shared" si="1"/>
        <v>1.21623</v>
      </c>
      <c r="J11" s="29">
        <f t="shared" si="1"/>
        <v>1.04537</v>
      </c>
      <c r="K11" s="64">
        <f>январь!K11</f>
        <v>0.1808</v>
      </c>
      <c r="L11" s="48">
        <f>L10</f>
        <v>0.00307</v>
      </c>
      <c r="M11" s="48">
        <f>M10</f>
        <v>0.85039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1.79474</v>
      </c>
      <c r="F12" s="25">
        <f t="shared" si="0"/>
        <v>1.58177</v>
      </c>
      <c r="G12" s="25">
        <f t="shared" si="0"/>
        <v>1.4109099999999999</v>
      </c>
      <c r="H12" s="27">
        <f t="shared" si="1"/>
        <v>1.4292</v>
      </c>
      <c r="I12" s="25">
        <f t="shared" si="1"/>
        <v>1.21623</v>
      </c>
      <c r="J12" s="29">
        <f t="shared" si="1"/>
        <v>1.04537</v>
      </c>
      <c r="K12" s="64">
        <f>январь!K12</f>
        <v>0.36554</v>
      </c>
      <c r="L12" s="48">
        <f>L10</f>
        <v>0.00307</v>
      </c>
      <c r="M12" s="48">
        <f>M10</f>
        <v>0.85039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1.96245</v>
      </c>
      <c r="F13" s="31">
        <f t="shared" si="0"/>
        <v>1.74948</v>
      </c>
      <c r="G13" s="31">
        <f t="shared" si="0"/>
        <v>1.57862</v>
      </c>
      <c r="H13" s="30">
        <f t="shared" si="1"/>
        <v>1.4292</v>
      </c>
      <c r="I13" s="31">
        <f t="shared" si="1"/>
        <v>1.21623</v>
      </c>
      <c r="J13" s="32">
        <f t="shared" si="1"/>
        <v>1.04537</v>
      </c>
      <c r="K13" s="65">
        <f>январь!K13</f>
        <v>0.53325</v>
      </c>
      <c r="L13" s="49">
        <f>L10</f>
        <v>0.00307</v>
      </c>
      <c r="M13" s="49">
        <f>M10</f>
        <v>0.85039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388.67411</v>
      </c>
      <c r="F14" s="35">
        <f t="shared" si="0"/>
        <v>388.67411</v>
      </c>
      <c r="G14" s="35">
        <f t="shared" si="0"/>
        <v>388.67411</v>
      </c>
      <c r="H14" s="34">
        <f t="shared" si="1"/>
        <v>388.67411</v>
      </c>
      <c r="I14" s="35">
        <f t="shared" si="1"/>
        <v>388.67411</v>
      </c>
      <c r="J14" s="103">
        <f t="shared" si="1"/>
        <v>388.67411</v>
      </c>
      <c r="K14" s="66">
        <f>январь!K14</f>
        <v>0</v>
      </c>
      <c r="L14" s="50">
        <v>0</v>
      </c>
      <c r="M14" s="72">
        <v>388.67411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388.67411</v>
      </c>
      <c r="F15" s="37">
        <f t="shared" si="0"/>
        <v>388.67411</v>
      </c>
      <c r="G15" s="37">
        <f t="shared" si="0"/>
        <v>388.67411</v>
      </c>
      <c r="H15" s="36">
        <f t="shared" si="1"/>
        <v>388.67411</v>
      </c>
      <c r="I15" s="37">
        <f t="shared" si="1"/>
        <v>388.67411</v>
      </c>
      <c r="J15" s="104">
        <f t="shared" si="1"/>
        <v>388.67411</v>
      </c>
      <c r="K15" s="67">
        <f>январь!K15</f>
        <v>0</v>
      </c>
      <c r="L15" s="51">
        <v>0</v>
      </c>
      <c r="M15" s="55">
        <f aca="true" t="shared" si="3" ref="M15:M21">M$14</f>
        <v>388.67411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388.67411</v>
      </c>
      <c r="F16" s="37">
        <f t="shared" si="0"/>
        <v>388.67411</v>
      </c>
      <c r="G16" s="37">
        <f t="shared" si="0"/>
        <v>388.67411</v>
      </c>
      <c r="H16" s="36">
        <f t="shared" si="1"/>
        <v>388.67411</v>
      </c>
      <c r="I16" s="37">
        <f t="shared" si="1"/>
        <v>388.67411</v>
      </c>
      <c r="J16" s="104">
        <f t="shared" si="1"/>
        <v>388.67411</v>
      </c>
      <c r="K16" s="67">
        <f>январь!K16</f>
        <v>0</v>
      </c>
      <c r="L16" s="51">
        <v>0</v>
      </c>
      <c r="M16" s="55">
        <f t="shared" si="3"/>
        <v>388.67411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388.67411</v>
      </c>
      <c r="F17" s="17">
        <f t="shared" si="0"/>
        <v>388.67411</v>
      </c>
      <c r="G17" s="17">
        <f t="shared" si="0"/>
        <v>388.67411</v>
      </c>
      <c r="H17" s="38">
        <f t="shared" si="1"/>
        <v>388.67411</v>
      </c>
      <c r="I17" s="17">
        <f t="shared" si="1"/>
        <v>388.67411</v>
      </c>
      <c r="J17" s="105">
        <f t="shared" si="1"/>
        <v>388.67411</v>
      </c>
      <c r="K17" s="68">
        <f>январь!K17</f>
        <v>0</v>
      </c>
      <c r="L17" s="52">
        <v>0</v>
      </c>
      <c r="M17" s="56">
        <f t="shared" si="3"/>
        <v>388.67411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1417.84907</v>
      </c>
      <c r="F18" s="35">
        <f t="shared" si="0"/>
        <v>1417.84907</v>
      </c>
      <c r="G18" s="35">
        <f t="shared" si="0"/>
        <v>1417.84907</v>
      </c>
      <c r="H18" s="34">
        <f t="shared" si="1"/>
        <v>388.67411</v>
      </c>
      <c r="I18" s="35">
        <f t="shared" si="1"/>
        <v>388.67411</v>
      </c>
      <c r="J18" s="103">
        <f t="shared" si="1"/>
        <v>388.67411</v>
      </c>
      <c r="K18" s="69">
        <f>январь!K18</f>
        <v>1029.17496</v>
      </c>
      <c r="L18" s="50">
        <v>0</v>
      </c>
      <c r="M18" s="54">
        <f t="shared" si="3"/>
        <v>388.67411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1601.8067099999998</v>
      </c>
      <c r="F19" s="37">
        <f t="shared" si="0"/>
        <v>1601.8067099999998</v>
      </c>
      <c r="G19" s="37">
        <f t="shared" si="0"/>
        <v>1601.8067099999998</v>
      </c>
      <c r="H19" s="36">
        <f t="shared" si="1"/>
        <v>388.67411</v>
      </c>
      <c r="I19" s="37">
        <f t="shared" si="1"/>
        <v>388.67411</v>
      </c>
      <c r="J19" s="104">
        <f t="shared" si="1"/>
        <v>388.67411</v>
      </c>
      <c r="K19" s="70">
        <f>январь!K19</f>
        <v>1213.1326</v>
      </c>
      <c r="L19" s="51">
        <v>0</v>
      </c>
      <c r="M19" s="55">
        <f t="shared" si="3"/>
        <v>388.67411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1767.66106</v>
      </c>
      <c r="F20" s="37">
        <f t="shared" si="0"/>
        <v>1767.66106</v>
      </c>
      <c r="G20" s="37">
        <f t="shared" si="0"/>
        <v>1767.66106</v>
      </c>
      <c r="H20" s="36">
        <f t="shared" si="1"/>
        <v>388.67411</v>
      </c>
      <c r="I20" s="37">
        <f t="shared" si="1"/>
        <v>388.67411</v>
      </c>
      <c r="J20" s="104">
        <f t="shared" si="1"/>
        <v>388.67411</v>
      </c>
      <c r="K20" s="70">
        <f>январь!K20</f>
        <v>1378.98695</v>
      </c>
      <c r="L20" s="51">
        <v>0</v>
      </c>
      <c r="M20" s="55">
        <f t="shared" si="3"/>
        <v>388.67411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1505.6970099999999</v>
      </c>
      <c r="F21" s="37">
        <f t="shared" si="0"/>
        <v>1505.6970099999999</v>
      </c>
      <c r="G21" s="37">
        <f t="shared" si="0"/>
        <v>1505.6970099999999</v>
      </c>
      <c r="H21" s="38">
        <f t="shared" si="1"/>
        <v>388.67411</v>
      </c>
      <c r="I21" s="17">
        <f t="shared" si="1"/>
        <v>388.67411</v>
      </c>
      <c r="J21" s="105">
        <f t="shared" si="1"/>
        <v>388.67411</v>
      </c>
      <c r="K21" s="70">
        <f>январь!K21</f>
        <v>1117.0229</v>
      </c>
      <c r="L21" s="51">
        <v>0</v>
      </c>
      <c r="M21" s="55">
        <f t="shared" si="3"/>
        <v>388.67411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3.97107</v>
      </c>
      <c r="F23" s="26">
        <f t="shared" si="4"/>
        <v>3.7580999999999998</v>
      </c>
      <c r="G23" s="26">
        <f t="shared" si="4"/>
        <v>3.58724</v>
      </c>
      <c r="H23" s="24">
        <f aca="true" t="shared" si="5" ref="H23:J30">$L23+$M23+N23</f>
        <v>1.4292</v>
      </c>
      <c r="I23" s="26">
        <f t="shared" si="5"/>
        <v>1.21623</v>
      </c>
      <c r="J23" s="95">
        <f t="shared" si="5"/>
        <v>1.04537</v>
      </c>
      <c r="K23" s="112">
        <f>'[3]Услуги по передаче'!$F$9/1000</f>
        <v>2.54187</v>
      </c>
      <c r="L23" s="53">
        <f>L6</f>
        <v>0.00307</v>
      </c>
      <c r="M23" s="78">
        <f>M10</f>
        <v>0.85039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3.97107</v>
      </c>
      <c r="F24" s="25">
        <f t="shared" si="4"/>
        <v>3.7580999999999998</v>
      </c>
      <c r="G24" s="25">
        <f t="shared" si="4"/>
        <v>3.58724</v>
      </c>
      <c r="H24" s="27">
        <f t="shared" si="5"/>
        <v>1.4292</v>
      </c>
      <c r="I24" s="25">
        <f t="shared" si="5"/>
        <v>1.21623</v>
      </c>
      <c r="J24" s="96">
        <f t="shared" si="5"/>
        <v>1.04537</v>
      </c>
      <c r="K24" s="79">
        <f>K$23</f>
        <v>2.54187</v>
      </c>
      <c r="L24" s="48">
        <f>L23</f>
        <v>0.00307</v>
      </c>
      <c r="M24" s="80">
        <f>M23</f>
        <v>0.85039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3.97107</v>
      </c>
      <c r="F25" s="25">
        <f t="shared" si="4"/>
        <v>3.7580999999999998</v>
      </c>
      <c r="G25" s="25">
        <f t="shared" si="4"/>
        <v>3.58724</v>
      </c>
      <c r="H25" s="27">
        <f t="shared" si="5"/>
        <v>1.4292</v>
      </c>
      <c r="I25" s="25">
        <f t="shared" si="5"/>
        <v>1.21623</v>
      </c>
      <c r="J25" s="96">
        <f t="shared" si="5"/>
        <v>1.04537</v>
      </c>
      <c r="K25" s="79">
        <f>K$23</f>
        <v>2.54187</v>
      </c>
      <c r="L25" s="48">
        <f>L23</f>
        <v>0.00307</v>
      </c>
      <c r="M25" s="80">
        <f>M23</f>
        <v>0.85039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3.97107</v>
      </c>
      <c r="F26" s="31">
        <f t="shared" si="4"/>
        <v>3.7580999999999998</v>
      </c>
      <c r="G26" s="31">
        <f t="shared" si="4"/>
        <v>3.58724</v>
      </c>
      <c r="H26" s="30">
        <f t="shared" si="5"/>
        <v>1.4292</v>
      </c>
      <c r="I26" s="31">
        <f t="shared" si="5"/>
        <v>1.21623</v>
      </c>
      <c r="J26" s="97">
        <f t="shared" si="5"/>
        <v>1.04537</v>
      </c>
      <c r="K26" s="81">
        <f>K$23</f>
        <v>2.54187</v>
      </c>
      <c r="L26" s="49">
        <f>L23</f>
        <v>0.00307</v>
      </c>
      <c r="M26" s="82">
        <f>M23</f>
        <v>0.85039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460.36476999999996</v>
      </c>
      <c r="F27" s="35">
        <f t="shared" si="4"/>
        <v>460.36476999999996</v>
      </c>
      <c r="G27" s="35">
        <f t="shared" si="4"/>
        <v>460.36476999999996</v>
      </c>
      <c r="H27" s="34">
        <f t="shared" si="5"/>
        <v>388.67411</v>
      </c>
      <c r="I27" s="35">
        <f t="shared" si="5"/>
        <v>388.67411</v>
      </c>
      <c r="J27" s="35">
        <f t="shared" si="5"/>
        <v>388.67411</v>
      </c>
      <c r="K27" s="98">
        <f>январь!K27</f>
        <v>71.69066</v>
      </c>
      <c r="L27" s="50">
        <v>0</v>
      </c>
      <c r="M27" s="83">
        <f>M14</f>
        <v>388.67411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460.36476999999996</v>
      </c>
      <c r="F28" s="37">
        <f t="shared" si="4"/>
        <v>460.36476999999996</v>
      </c>
      <c r="G28" s="37">
        <f t="shared" si="4"/>
        <v>460.36476999999996</v>
      </c>
      <c r="H28" s="36">
        <f t="shared" si="5"/>
        <v>388.67411</v>
      </c>
      <c r="I28" s="37">
        <f t="shared" si="5"/>
        <v>388.67411</v>
      </c>
      <c r="J28" s="37">
        <f t="shared" si="5"/>
        <v>388.67411</v>
      </c>
      <c r="K28" s="99">
        <f>K27</f>
        <v>71.69066</v>
      </c>
      <c r="L28" s="51">
        <v>0</v>
      </c>
      <c r="M28" s="84">
        <f>M$27</f>
        <v>388.67411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460.36476999999996</v>
      </c>
      <c r="F29" s="37">
        <f t="shared" si="4"/>
        <v>460.36476999999996</v>
      </c>
      <c r="G29" s="37">
        <f t="shared" si="4"/>
        <v>460.36476999999996</v>
      </c>
      <c r="H29" s="36">
        <f t="shared" si="5"/>
        <v>388.67411</v>
      </c>
      <c r="I29" s="37">
        <f t="shared" si="5"/>
        <v>388.67411</v>
      </c>
      <c r="J29" s="37">
        <f t="shared" si="5"/>
        <v>388.67411</v>
      </c>
      <c r="K29" s="99">
        <f>K27</f>
        <v>71.69066</v>
      </c>
      <c r="L29" s="51">
        <v>0</v>
      </c>
      <c r="M29" s="84">
        <f>M$27</f>
        <v>388.67411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460.36476999999996</v>
      </c>
      <c r="F30" s="17">
        <f t="shared" si="4"/>
        <v>460.36476999999996</v>
      </c>
      <c r="G30" s="17">
        <f t="shared" si="4"/>
        <v>460.36476999999996</v>
      </c>
      <c r="H30" s="38">
        <f t="shared" si="5"/>
        <v>388.67411</v>
      </c>
      <c r="I30" s="17">
        <f t="shared" si="5"/>
        <v>388.67411</v>
      </c>
      <c r="J30" s="17">
        <f t="shared" si="5"/>
        <v>388.67411</v>
      </c>
      <c r="K30" s="100">
        <f>K27</f>
        <v>71.69066</v>
      </c>
      <c r="L30" s="52">
        <v>0</v>
      </c>
      <c r="M30" s="85">
        <f>M$27</f>
        <v>388.67411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3.15</v>
      </c>
      <c r="F32" s="166"/>
      <c r="G32" s="150"/>
      <c r="H32" s="167" t="s">
        <v>22</v>
      </c>
      <c r="I32" s="168"/>
      <c r="J32" s="169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0">
        <f>январь!N32</f>
        <v>0.47102</v>
      </c>
      <c r="O32" s="170">
        <f>июль!O32</f>
        <v>0</v>
      </c>
      <c r="P32" s="171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3.78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2.20833</v>
      </c>
      <c r="F34" s="175"/>
      <c r="G34" s="176"/>
      <c r="H34" s="177" t="s">
        <v>22</v>
      </c>
      <c r="I34" s="178"/>
      <c r="J34" s="179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0">
        <f>N32</f>
        <v>0.47102</v>
      </c>
      <c r="O34" s="180"/>
      <c r="P34" s="181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2.65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2:G32"/>
    <mergeCell ref="H32:J32"/>
    <mergeCell ref="N32:P32"/>
    <mergeCell ref="E33:G33"/>
    <mergeCell ref="N33:P33"/>
    <mergeCell ref="E34:G34"/>
    <mergeCell ref="H34:J34"/>
    <mergeCell ref="N34:P34"/>
    <mergeCell ref="E3:G3"/>
    <mergeCell ref="H3:J3"/>
    <mergeCell ref="K3:K4"/>
    <mergeCell ref="L3:L4"/>
    <mergeCell ref="N3:P3"/>
    <mergeCell ref="A5:P5"/>
    <mergeCell ref="D3:D4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4.269209999999999</v>
      </c>
      <c r="F6" s="26">
        <f t="shared" si="0"/>
        <v>4.05624</v>
      </c>
      <c r="G6" s="26">
        <f t="shared" si="0"/>
        <v>3.8853799999999996</v>
      </c>
      <c r="H6" s="24">
        <f aca="true" t="shared" si="1" ref="H6:J21">$L6+$M6+N6</f>
        <v>2.07935</v>
      </c>
      <c r="I6" s="26">
        <f t="shared" si="1"/>
        <v>1.86638</v>
      </c>
      <c r="J6" s="28">
        <f t="shared" si="1"/>
        <v>1.69552</v>
      </c>
      <c r="K6" s="63">
        <f>январь!K6</f>
        <v>2.18986</v>
      </c>
      <c r="L6" s="71">
        <v>0.00332</v>
      </c>
      <c r="M6" s="71">
        <v>1.50029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5.12305</v>
      </c>
      <c r="R6" s="39">
        <f t="shared" si="2"/>
        <v>4.86749</v>
      </c>
      <c r="S6" s="39">
        <f t="shared" si="2"/>
        <v>4.66246</v>
      </c>
      <c r="T6" s="39">
        <f>M6/январь!M6</f>
        <v>1.015417831351395</v>
      </c>
      <c r="W6" s="11">
        <f>M6/август!M6</f>
        <v>0.9676855500873973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4.4300999999999995</v>
      </c>
      <c r="F7" s="25">
        <f t="shared" si="0"/>
        <v>4.21713</v>
      </c>
      <c r="G7" s="25">
        <f t="shared" si="0"/>
        <v>4.04627</v>
      </c>
      <c r="H7" s="27">
        <f t="shared" si="1"/>
        <v>2.07935</v>
      </c>
      <c r="I7" s="25">
        <f t="shared" si="1"/>
        <v>1.86638</v>
      </c>
      <c r="J7" s="29">
        <f t="shared" si="1"/>
        <v>1.69552</v>
      </c>
      <c r="K7" s="64">
        <f>январь!K7</f>
        <v>2.35075</v>
      </c>
      <c r="L7" s="48">
        <f>L6</f>
        <v>0.00332</v>
      </c>
      <c r="M7" s="48">
        <f>M6</f>
        <v>1.50029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5.31612</v>
      </c>
      <c r="R7" s="39">
        <f t="shared" si="2"/>
        <v>5.06056</v>
      </c>
      <c r="S7" s="39">
        <f t="shared" si="2"/>
        <v>4.85552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4.92263</v>
      </c>
      <c r="F8" s="25">
        <f t="shared" si="0"/>
        <v>4.70966</v>
      </c>
      <c r="G8" s="25">
        <f t="shared" si="0"/>
        <v>4.5388</v>
      </c>
      <c r="H8" s="27">
        <f t="shared" si="1"/>
        <v>2.07935</v>
      </c>
      <c r="I8" s="25">
        <f t="shared" si="1"/>
        <v>1.86638</v>
      </c>
      <c r="J8" s="29">
        <f t="shared" si="1"/>
        <v>1.69552</v>
      </c>
      <c r="K8" s="64">
        <f>январь!K8</f>
        <v>2.84328</v>
      </c>
      <c r="L8" s="48">
        <f>L6</f>
        <v>0.00332</v>
      </c>
      <c r="M8" s="48">
        <f>M6</f>
        <v>1.50029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5.90716</v>
      </c>
      <c r="R8" s="39">
        <f t="shared" si="2"/>
        <v>5.65159</v>
      </c>
      <c r="S8" s="39">
        <f t="shared" si="2"/>
        <v>5.44656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>$K9+$L9+$M9+N9</f>
        <v>5.73285</v>
      </c>
      <c r="F9" s="31">
        <f t="shared" si="0"/>
        <v>5.519880000000001</v>
      </c>
      <c r="G9" s="31">
        <f t="shared" si="0"/>
        <v>5.34902</v>
      </c>
      <c r="H9" s="30">
        <f t="shared" si="1"/>
        <v>2.07935</v>
      </c>
      <c r="I9" s="31">
        <f t="shared" si="1"/>
        <v>1.86638</v>
      </c>
      <c r="J9" s="32">
        <f t="shared" si="1"/>
        <v>1.69552</v>
      </c>
      <c r="K9" s="65">
        <f>январь!K9</f>
        <v>3.6535</v>
      </c>
      <c r="L9" s="49">
        <f>L6</f>
        <v>0.00332</v>
      </c>
      <c r="M9" s="49">
        <f>M6</f>
        <v>1.50029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6.87942</v>
      </c>
      <c r="R9" s="39">
        <f t="shared" si="2"/>
        <v>6.62386</v>
      </c>
      <c r="S9" s="39">
        <f t="shared" si="2"/>
        <v>6.41882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1.5744799999999999</v>
      </c>
      <c r="F10" s="26">
        <f t="shared" si="0"/>
        <v>1.36151</v>
      </c>
      <c r="G10" s="26">
        <f t="shared" si="0"/>
        <v>1.19065</v>
      </c>
      <c r="H10" s="24">
        <f t="shared" si="1"/>
        <v>1.43299</v>
      </c>
      <c r="I10" s="26">
        <f t="shared" si="1"/>
        <v>1.2200199999999999</v>
      </c>
      <c r="J10" s="28">
        <f t="shared" si="1"/>
        <v>1.0491599999999999</v>
      </c>
      <c r="K10" s="63">
        <f>январь!K10</f>
        <v>0.14149</v>
      </c>
      <c r="L10" s="53">
        <f>L6</f>
        <v>0.00332</v>
      </c>
      <c r="M10" s="71">
        <v>0.85393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1.6137899999999998</v>
      </c>
      <c r="F11" s="25">
        <f t="shared" si="0"/>
        <v>1.40082</v>
      </c>
      <c r="G11" s="25">
        <f t="shared" si="0"/>
        <v>1.22996</v>
      </c>
      <c r="H11" s="27">
        <f t="shared" si="1"/>
        <v>1.43299</v>
      </c>
      <c r="I11" s="25">
        <f t="shared" si="1"/>
        <v>1.2200199999999999</v>
      </c>
      <c r="J11" s="29">
        <f t="shared" si="1"/>
        <v>1.0491599999999999</v>
      </c>
      <c r="K11" s="64">
        <f>январь!K11</f>
        <v>0.1808</v>
      </c>
      <c r="L11" s="48">
        <f>L10</f>
        <v>0.00332</v>
      </c>
      <c r="M11" s="48">
        <f>M10</f>
        <v>0.85393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1.79853</v>
      </c>
      <c r="F12" s="25">
        <f t="shared" si="0"/>
        <v>1.5855599999999999</v>
      </c>
      <c r="G12" s="25">
        <f t="shared" si="0"/>
        <v>1.4146999999999998</v>
      </c>
      <c r="H12" s="27">
        <f t="shared" si="1"/>
        <v>1.43299</v>
      </c>
      <c r="I12" s="25">
        <f t="shared" si="1"/>
        <v>1.2200199999999999</v>
      </c>
      <c r="J12" s="29">
        <f t="shared" si="1"/>
        <v>1.0491599999999999</v>
      </c>
      <c r="K12" s="64">
        <f>январь!K12</f>
        <v>0.36554</v>
      </c>
      <c r="L12" s="48">
        <f>L10</f>
        <v>0.00332</v>
      </c>
      <c r="M12" s="48">
        <f>M10</f>
        <v>0.85393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1.96624</v>
      </c>
      <c r="F13" s="31">
        <f t="shared" si="0"/>
        <v>1.7532699999999999</v>
      </c>
      <c r="G13" s="31">
        <f t="shared" si="0"/>
        <v>1.5824099999999999</v>
      </c>
      <c r="H13" s="30">
        <f t="shared" si="1"/>
        <v>1.43299</v>
      </c>
      <c r="I13" s="31">
        <f t="shared" si="1"/>
        <v>1.2200199999999999</v>
      </c>
      <c r="J13" s="32">
        <f t="shared" si="1"/>
        <v>1.0491599999999999</v>
      </c>
      <c r="K13" s="65">
        <f>январь!K13</f>
        <v>0.53325</v>
      </c>
      <c r="L13" s="49">
        <f>L10</f>
        <v>0.00332</v>
      </c>
      <c r="M13" s="49">
        <f>M10</f>
        <v>0.85393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394.90498</v>
      </c>
      <c r="F14" s="35">
        <f t="shared" si="0"/>
        <v>394.90498</v>
      </c>
      <c r="G14" s="35">
        <f t="shared" si="0"/>
        <v>394.90498</v>
      </c>
      <c r="H14" s="34">
        <f t="shared" si="1"/>
        <v>394.90498</v>
      </c>
      <c r="I14" s="35">
        <f t="shared" si="1"/>
        <v>394.90498</v>
      </c>
      <c r="J14" s="103">
        <f t="shared" si="1"/>
        <v>394.90498</v>
      </c>
      <c r="K14" s="66">
        <f>январь!K14</f>
        <v>0</v>
      </c>
      <c r="L14" s="50">
        <v>0</v>
      </c>
      <c r="M14" s="72">
        <v>394.90498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394.90498</v>
      </c>
      <c r="F15" s="37">
        <f t="shared" si="0"/>
        <v>394.90498</v>
      </c>
      <c r="G15" s="37">
        <f t="shared" si="0"/>
        <v>394.90498</v>
      </c>
      <c r="H15" s="36">
        <f t="shared" si="1"/>
        <v>394.90498</v>
      </c>
      <c r="I15" s="37">
        <f t="shared" si="1"/>
        <v>394.90498</v>
      </c>
      <c r="J15" s="104">
        <f t="shared" si="1"/>
        <v>394.90498</v>
      </c>
      <c r="K15" s="67">
        <f>январь!K15</f>
        <v>0</v>
      </c>
      <c r="L15" s="51">
        <v>0</v>
      </c>
      <c r="M15" s="55">
        <f aca="true" t="shared" si="3" ref="M15:M21">M$14</f>
        <v>394.90498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394.90498</v>
      </c>
      <c r="F16" s="37">
        <f t="shared" si="0"/>
        <v>394.90498</v>
      </c>
      <c r="G16" s="37">
        <f t="shared" si="0"/>
        <v>394.90498</v>
      </c>
      <c r="H16" s="36">
        <f t="shared" si="1"/>
        <v>394.90498</v>
      </c>
      <c r="I16" s="37">
        <f t="shared" si="1"/>
        <v>394.90498</v>
      </c>
      <c r="J16" s="104">
        <f t="shared" si="1"/>
        <v>394.90498</v>
      </c>
      <c r="K16" s="67">
        <f>январь!K16</f>
        <v>0</v>
      </c>
      <c r="L16" s="51">
        <v>0</v>
      </c>
      <c r="M16" s="55">
        <f t="shared" si="3"/>
        <v>394.90498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394.90498</v>
      </c>
      <c r="F17" s="17">
        <f t="shared" si="0"/>
        <v>394.90498</v>
      </c>
      <c r="G17" s="17">
        <f t="shared" si="0"/>
        <v>394.90498</v>
      </c>
      <c r="H17" s="38">
        <f t="shared" si="1"/>
        <v>394.90498</v>
      </c>
      <c r="I17" s="17">
        <f t="shared" si="1"/>
        <v>394.90498</v>
      </c>
      <c r="J17" s="105">
        <f t="shared" si="1"/>
        <v>394.90498</v>
      </c>
      <c r="K17" s="68">
        <f>январь!K17</f>
        <v>0</v>
      </c>
      <c r="L17" s="52">
        <v>0</v>
      </c>
      <c r="M17" s="56">
        <f t="shared" si="3"/>
        <v>394.90498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1424.07994</v>
      </c>
      <c r="F18" s="35">
        <f t="shared" si="0"/>
        <v>1424.07994</v>
      </c>
      <c r="G18" s="35">
        <f t="shared" si="0"/>
        <v>1424.07994</v>
      </c>
      <c r="H18" s="34">
        <f t="shared" si="1"/>
        <v>394.90498</v>
      </c>
      <c r="I18" s="35">
        <f t="shared" si="1"/>
        <v>394.90498</v>
      </c>
      <c r="J18" s="103">
        <f t="shared" si="1"/>
        <v>394.90498</v>
      </c>
      <c r="K18" s="69">
        <f>январь!K18</f>
        <v>1029.17496</v>
      </c>
      <c r="L18" s="50">
        <v>0</v>
      </c>
      <c r="M18" s="54">
        <f t="shared" si="3"/>
        <v>394.90498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1608.03758</v>
      </c>
      <c r="F19" s="37">
        <f t="shared" si="0"/>
        <v>1608.03758</v>
      </c>
      <c r="G19" s="37">
        <f t="shared" si="0"/>
        <v>1608.03758</v>
      </c>
      <c r="H19" s="36">
        <f t="shared" si="1"/>
        <v>394.90498</v>
      </c>
      <c r="I19" s="37">
        <f t="shared" si="1"/>
        <v>394.90498</v>
      </c>
      <c r="J19" s="104">
        <f t="shared" si="1"/>
        <v>394.90498</v>
      </c>
      <c r="K19" s="70">
        <f>январь!K19</f>
        <v>1213.1326</v>
      </c>
      <c r="L19" s="51">
        <v>0</v>
      </c>
      <c r="M19" s="55">
        <f t="shared" si="3"/>
        <v>394.90498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1773.89193</v>
      </c>
      <c r="F20" s="37">
        <f t="shared" si="0"/>
        <v>1773.89193</v>
      </c>
      <c r="G20" s="37">
        <f t="shared" si="0"/>
        <v>1773.89193</v>
      </c>
      <c r="H20" s="36">
        <f t="shared" si="1"/>
        <v>394.90498</v>
      </c>
      <c r="I20" s="37">
        <f t="shared" si="1"/>
        <v>394.90498</v>
      </c>
      <c r="J20" s="104">
        <f t="shared" si="1"/>
        <v>394.90498</v>
      </c>
      <c r="K20" s="70">
        <f>январь!K20</f>
        <v>1378.98695</v>
      </c>
      <c r="L20" s="51">
        <v>0</v>
      </c>
      <c r="M20" s="55">
        <f t="shared" si="3"/>
        <v>394.90498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1511.92788</v>
      </c>
      <c r="F21" s="37">
        <f t="shared" si="0"/>
        <v>1511.92788</v>
      </c>
      <c r="G21" s="37">
        <f t="shared" si="0"/>
        <v>1511.92788</v>
      </c>
      <c r="H21" s="38">
        <f t="shared" si="1"/>
        <v>394.90498</v>
      </c>
      <c r="I21" s="17">
        <f t="shared" si="1"/>
        <v>394.90498</v>
      </c>
      <c r="J21" s="105">
        <f t="shared" si="1"/>
        <v>394.90498</v>
      </c>
      <c r="K21" s="70">
        <f>январь!K21</f>
        <v>1117.0229</v>
      </c>
      <c r="L21" s="51">
        <v>0</v>
      </c>
      <c r="M21" s="55">
        <f t="shared" si="3"/>
        <v>394.90498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3.70854</v>
      </c>
      <c r="F23" s="26">
        <f t="shared" si="4"/>
        <v>3.49557</v>
      </c>
      <c r="G23" s="26">
        <f t="shared" si="4"/>
        <v>3.32471</v>
      </c>
      <c r="H23" s="24">
        <f aca="true" t="shared" si="5" ref="H23:J30">$L23+$M23+N23</f>
        <v>1.43299</v>
      </c>
      <c r="I23" s="26">
        <f t="shared" si="5"/>
        <v>1.2200199999999999</v>
      </c>
      <c r="J23" s="95">
        <f t="shared" si="5"/>
        <v>1.0491599999999999</v>
      </c>
      <c r="K23" s="112">
        <f>'[4]Услуги по передаче'!$F$9/1000</f>
        <v>2.27555</v>
      </c>
      <c r="L23" s="53">
        <f>L6</f>
        <v>0.00332</v>
      </c>
      <c r="M23" s="78">
        <f>M10</f>
        <v>0.85393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3.70854</v>
      </c>
      <c r="F24" s="25">
        <f t="shared" si="4"/>
        <v>3.49557</v>
      </c>
      <c r="G24" s="25">
        <f t="shared" si="4"/>
        <v>3.32471</v>
      </c>
      <c r="H24" s="27">
        <f t="shared" si="5"/>
        <v>1.43299</v>
      </c>
      <c r="I24" s="25">
        <f t="shared" si="5"/>
        <v>1.2200199999999999</v>
      </c>
      <c r="J24" s="96">
        <f t="shared" si="5"/>
        <v>1.0491599999999999</v>
      </c>
      <c r="K24" s="79">
        <f>K$23</f>
        <v>2.27555</v>
      </c>
      <c r="L24" s="48">
        <f>L23</f>
        <v>0.00332</v>
      </c>
      <c r="M24" s="80">
        <f>M23</f>
        <v>0.85393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3.70854</v>
      </c>
      <c r="F25" s="25">
        <f t="shared" si="4"/>
        <v>3.49557</v>
      </c>
      <c r="G25" s="25">
        <f t="shared" si="4"/>
        <v>3.32471</v>
      </c>
      <c r="H25" s="27">
        <f t="shared" si="5"/>
        <v>1.43299</v>
      </c>
      <c r="I25" s="25">
        <f t="shared" si="5"/>
        <v>1.2200199999999999</v>
      </c>
      <c r="J25" s="96">
        <f t="shared" si="5"/>
        <v>1.0491599999999999</v>
      </c>
      <c r="K25" s="79">
        <f>K$23</f>
        <v>2.27555</v>
      </c>
      <c r="L25" s="48">
        <f>L23</f>
        <v>0.00332</v>
      </c>
      <c r="M25" s="80">
        <f>M23</f>
        <v>0.85393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3.70854</v>
      </c>
      <c r="F26" s="31">
        <f t="shared" si="4"/>
        <v>3.49557</v>
      </c>
      <c r="G26" s="31">
        <f t="shared" si="4"/>
        <v>3.32471</v>
      </c>
      <c r="H26" s="30">
        <f t="shared" si="5"/>
        <v>1.43299</v>
      </c>
      <c r="I26" s="31">
        <f t="shared" si="5"/>
        <v>1.2200199999999999</v>
      </c>
      <c r="J26" s="97">
        <f t="shared" si="5"/>
        <v>1.0491599999999999</v>
      </c>
      <c r="K26" s="81">
        <f>K$23</f>
        <v>2.27555</v>
      </c>
      <c r="L26" s="49">
        <f>L23</f>
        <v>0.00332</v>
      </c>
      <c r="M26" s="82">
        <f>M23</f>
        <v>0.85393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466.59564</v>
      </c>
      <c r="F27" s="35">
        <f t="shared" si="4"/>
        <v>466.59564</v>
      </c>
      <c r="G27" s="35">
        <f t="shared" si="4"/>
        <v>466.59564</v>
      </c>
      <c r="H27" s="34">
        <f t="shared" si="5"/>
        <v>394.90498</v>
      </c>
      <c r="I27" s="35">
        <f t="shared" si="5"/>
        <v>394.90498</v>
      </c>
      <c r="J27" s="35">
        <f t="shared" si="5"/>
        <v>394.90498</v>
      </c>
      <c r="K27" s="98">
        <f>январь!K27</f>
        <v>71.69066</v>
      </c>
      <c r="L27" s="50">
        <v>0</v>
      </c>
      <c r="M27" s="83">
        <f>M14</f>
        <v>394.90498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466.59564</v>
      </c>
      <c r="F28" s="37">
        <f t="shared" si="4"/>
        <v>466.59564</v>
      </c>
      <c r="G28" s="37">
        <f t="shared" si="4"/>
        <v>466.59564</v>
      </c>
      <c r="H28" s="36">
        <f t="shared" si="5"/>
        <v>394.90498</v>
      </c>
      <c r="I28" s="37">
        <f t="shared" si="5"/>
        <v>394.90498</v>
      </c>
      <c r="J28" s="37">
        <f t="shared" si="5"/>
        <v>394.90498</v>
      </c>
      <c r="K28" s="99">
        <f>K27</f>
        <v>71.69066</v>
      </c>
      <c r="L28" s="51">
        <v>0</v>
      </c>
      <c r="M28" s="84">
        <f>M$27</f>
        <v>394.90498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466.59564</v>
      </c>
      <c r="F29" s="37">
        <f t="shared" si="4"/>
        <v>466.59564</v>
      </c>
      <c r="G29" s="37">
        <f t="shared" si="4"/>
        <v>466.59564</v>
      </c>
      <c r="H29" s="36">
        <f t="shared" si="5"/>
        <v>394.90498</v>
      </c>
      <c r="I29" s="37">
        <f t="shared" si="5"/>
        <v>394.90498</v>
      </c>
      <c r="J29" s="37">
        <f t="shared" si="5"/>
        <v>394.90498</v>
      </c>
      <c r="K29" s="99">
        <f>K27</f>
        <v>71.69066</v>
      </c>
      <c r="L29" s="51">
        <v>0</v>
      </c>
      <c r="M29" s="84">
        <f>M$27</f>
        <v>394.90498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466.59564</v>
      </c>
      <c r="F30" s="17">
        <f t="shared" si="4"/>
        <v>466.59564</v>
      </c>
      <c r="G30" s="17">
        <f t="shared" si="4"/>
        <v>466.59564</v>
      </c>
      <c r="H30" s="38">
        <f t="shared" si="5"/>
        <v>394.90498</v>
      </c>
      <c r="I30" s="17">
        <f t="shared" si="5"/>
        <v>394.90498</v>
      </c>
      <c r="J30" s="17">
        <f t="shared" si="5"/>
        <v>394.90498</v>
      </c>
      <c r="K30" s="100">
        <f>K27</f>
        <v>71.69066</v>
      </c>
      <c r="L30" s="52">
        <v>0</v>
      </c>
      <c r="M30" s="85">
        <f>M$27</f>
        <v>394.90498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3.15</v>
      </c>
      <c r="F32" s="166"/>
      <c r="G32" s="150"/>
      <c r="H32" s="167" t="s">
        <v>22</v>
      </c>
      <c r="I32" s="168"/>
      <c r="J32" s="169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0">
        <f>январь!N32</f>
        <v>0.47102</v>
      </c>
      <c r="O32" s="170">
        <f>июль!O32</f>
        <v>0</v>
      </c>
      <c r="P32" s="171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3.78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2.20833</v>
      </c>
      <c r="F34" s="175"/>
      <c r="G34" s="176"/>
      <c r="H34" s="177" t="s">
        <v>22</v>
      </c>
      <c r="I34" s="178"/>
      <c r="J34" s="179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0">
        <f>N32</f>
        <v>0.47102</v>
      </c>
      <c r="O34" s="180"/>
      <c r="P34" s="181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2.65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A10:A13"/>
    <mergeCell ref="B10:B13"/>
    <mergeCell ref="D10:D13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4.24721</v>
      </c>
      <c r="F6" s="26">
        <f t="shared" si="0"/>
        <v>4.03424</v>
      </c>
      <c r="G6" s="26">
        <f t="shared" si="0"/>
        <v>3.86338</v>
      </c>
      <c r="H6" s="24">
        <f aca="true" t="shared" si="1" ref="H6:J21">$L6+$M6+N6</f>
        <v>2.05735</v>
      </c>
      <c r="I6" s="26">
        <f t="shared" si="1"/>
        <v>1.8443800000000001</v>
      </c>
      <c r="J6" s="28">
        <f t="shared" si="1"/>
        <v>1.6735200000000001</v>
      </c>
      <c r="K6" s="63">
        <f>январь!K6</f>
        <v>2.18986</v>
      </c>
      <c r="L6" s="71">
        <v>0.00336</v>
      </c>
      <c r="M6" s="71">
        <v>1.47825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5.09665</v>
      </c>
      <c r="R6" s="39">
        <f t="shared" si="2"/>
        <v>4.84109</v>
      </c>
      <c r="S6" s="39">
        <f t="shared" si="2"/>
        <v>4.63606</v>
      </c>
      <c r="T6" s="39">
        <f>M6/январь!M6</f>
        <v>1.0005008426338908</v>
      </c>
      <c r="W6" s="11">
        <f>M6/август!M6</f>
        <v>0.9534697721218532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4.4081</v>
      </c>
      <c r="F7" s="25">
        <f t="shared" si="0"/>
        <v>4.19513</v>
      </c>
      <c r="G7" s="25">
        <f t="shared" si="0"/>
        <v>4.02427</v>
      </c>
      <c r="H7" s="27">
        <f t="shared" si="1"/>
        <v>2.05735</v>
      </c>
      <c r="I7" s="25">
        <f t="shared" si="1"/>
        <v>1.8443800000000001</v>
      </c>
      <c r="J7" s="29">
        <f t="shared" si="1"/>
        <v>1.6735200000000001</v>
      </c>
      <c r="K7" s="64">
        <f>январь!K7</f>
        <v>2.35075</v>
      </c>
      <c r="L7" s="48">
        <f>L6</f>
        <v>0.00336</v>
      </c>
      <c r="M7" s="48">
        <f>M6</f>
        <v>1.47825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5.28972</v>
      </c>
      <c r="R7" s="39">
        <f t="shared" si="2"/>
        <v>5.03416</v>
      </c>
      <c r="S7" s="39">
        <f t="shared" si="2"/>
        <v>4.82912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4.90063</v>
      </c>
      <c r="F8" s="25">
        <f t="shared" si="0"/>
        <v>4.68766</v>
      </c>
      <c r="G8" s="25">
        <f t="shared" si="0"/>
        <v>4.5168</v>
      </c>
      <c r="H8" s="27">
        <f t="shared" si="1"/>
        <v>2.05735</v>
      </c>
      <c r="I8" s="25">
        <f t="shared" si="1"/>
        <v>1.8443800000000001</v>
      </c>
      <c r="J8" s="29">
        <f t="shared" si="1"/>
        <v>1.6735200000000001</v>
      </c>
      <c r="K8" s="64">
        <f>январь!K8</f>
        <v>2.84328</v>
      </c>
      <c r="L8" s="48">
        <f>L6</f>
        <v>0.00336</v>
      </c>
      <c r="M8" s="48">
        <f>M6</f>
        <v>1.47825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5.88076</v>
      </c>
      <c r="R8" s="39">
        <f t="shared" si="2"/>
        <v>5.62519</v>
      </c>
      <c r="S8" s="39">
        <f t="shared" si="2"/>
        <v>5.42016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5.71085</v>
      </c>
      <c r="F9" s="31">
        <f t="shared" si="0"/>
        <v>5.49788</v>
      </c>
      <c r="G9" s="31">
        <f t="shared" si="0"/>
        <v>5.32702</v>
      </c>
      <c r="H9" s="30">
        <f t="shared" si="1"/>
        <v>2.05735</v>
      </c>
      <c r="I9" s="31">
        <f t="shared" si="1"/>
        <v>1.8443800000000001</v>
      </c>
      <c r="J9" s="32">
        <f t="shared" si="1"/>
        <v>1.6735200000000001</v>
      </c>
      <c r="K9" s="65">
        <f>январь!K9</f>
        <v>3.6535</v>
      </c>
      <c r="L9" s="49">
        <f>L6</f>
        <v>0.00336</v>
      </c>
      <c r="M9" s="49">
        <f>M6</f>
        <v>1.47825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6.85302</v>
      </c>
      <c r="R9" s="39">
        <f t="shared" si="2"/>
        <v>6.59746</v>
      </c>
      <c r="S9" s="39">
        <f t="shared" si="2"/>
        <v>6.39242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1.53959</v>
      </c>
      <c r="F10" s="26">
        <f t="shared" si="0"/>
        <v>1.32662</v>
      </c>
      <c r="G10" s="26">
        <f t="shared" si="0"/>
        <v>1.15576</v>
      </c>
      <c r="H10" s="24">
        <f t="shared" si="1"/>
        <v>1.3981</v>
      </c>
      <c r="I10" s="26">
        <f t="shared" si="1"/>
        <v>1.18513</v>
      </c>
      <c r="J10" s="28">
        <f t="shared" si="1"/>
        <v>1.01427</v>
      </c>
      <c r="K10" s="63">
        <f>январь!K10</f>
        <v>0.14149</v>
      </c>
      <c r="L10" s="53">
        <f>L6</f>
        <v>0.00336</v>
      </c>
      <c r="M10" s="71">
        <v>0.819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1.5789</v>
      </c>
      <c r="F11" s="25">
        <f t="shared" si="0"/>
        <v>1.3659299999999999</v>
      </c>
      <c r="G11" s="25">
        <f t="shared" si="0"/>
        <v>1.1950699999999999</v>
      </c>
      <c r="H11" s="27">
        <f t="shared" si="1"/>
        <v>1.3981</v>
      </c>
      <c r="I11" s="25">
        <f t="shared" si="1"/>
        <v>1.18513</v>
      </c>
      <c r="J11" s="29">
        <f t="shared" si="1"/>
        <v>1.01427</v>
      </c>
      <c r="K11" s="64">
        <f>январь!K11</f>
        <v>0.1808</v>
      </c>
      <c r="L11" s="48">
        <f>L10</f>
        <v>0.00336</v>
      </c>
      <c r="M11" s="48">
        <f>M10</f>
        <v>0.819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1.76364</v>
      </c>
      <c r="F12" s="25">
        <f t="shared" si="0"/>
        <v>1.55067</v>
      </c>
      <c r="G12" s="25">
        <f t="shared" si="0"/>
        <v>1.37981</v>
      </c>
      <c r="H12" s="27">
        <f t="shared" si="1"/>
        <v>1.3981</v>
      </c>
      <c r="I12" s="25">
        <f t="shared" si="1"/>
        <v>1.18513</v>
      </c>
      <c r="J12" s="29">
        <f t="shared" si="1"/>
        <v>1.01427</v>
      </c>
      <c r="K12" s="64">
        <f>январь!K12</f>
        <v>0.36554</v>
      </c>
      <c r="L12" s="48">
        <f>L10</f>
        <v>0.00336</v>
      </c>
      <c r="M12" s="48">
        <f>M10</f>
        <v>0.819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1.9313500000000001</v>
      </c>
      <c r="F13" s="31">
        <f t="shared" si="0"/>
        <v>1.71838</v>
      </c>
      <c r="G13" s="31">
        <f t="shared" si="0"/>
        <v>1.54752</v>
      </c>
      <c r="H13" s="30">
        <f t="shared" si="1"/>
        <v>1.3981</v>
      </c>
      <c r="I13" s="31">
        <f t="shared" si="1"/>
        <v>1.18513</v>
      </c>
      <c r="J13" s="32">
        <f t="shared" si="1"/>
        <v>1.01427</v>
      </c>
      <c r="K13" s="65">
        <f>январь!K13</f>
        <v>0.53325</v>
      </c>
      <c r="L13" s="49">
        <f>L10</f>
        <v>0.00336</v>
      </c>
      <c r="M13" s="49">
        <f>M10</f>
        <v>0.819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411.37961</v>
      </c>
      <c r="F14" s="35">
        <f t="shared" si="0"/>
        <v>411.37961</v>
      </c>
      <c r="G14" s="35">
        <f t="shared" si="0"/>
        <v>411.37961</v>
      </c>
      <c r="H14" s="34">
        <f t="shared" si="1"/>
        <v>411.37961</v>
      </c>
      <c r="I14" s="35">
        <f t="shared" si="1"/>
        <v>411.37961</v>
      </c>
      <c r="J14" s="103">
        <f t="shared" si="1"/>
        <v>411.37961</v>
      </c>
      <c r="K14" s="66">
        <f>январь!K14</f>
        <v>0</v>
      </c>
      <c r="L14" s="50">
        <v>0</v>
      </c>
      <c r="M14" s="72">
        <v>411.37961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411.37961</v>
      </c>
      <c r="F15" s="37">
        <f t="shared" si="0"/>
        <v>411.37961</v>
      </c>
      <c r="G15" s="37">
        <f t="shared" si="0"/>
        <v>411.37961</v>
      </c>
      <c r="H15" s="36">
        <f t="shared" si="1"/>
        <v>411.37961</v>
      </c>
      <c r="I15" s="37">
        <f t="shared" si="1"/>
        <v>411.37961</v>
      </c>
      <c r="J15" s="104">
        <f t="shared" si="1"/>
        <v>411.37961</v>
      </c>
      <c r="K15" s="67">
        <f>январь!K15</f>
        <v>0</v>
      </c>
      <c r="L15" s="51">
        <v>0</v>
      </c>
      <c r="M15" s="55">
        <f aca="true" t="shared" si="3" ref="M15:M21">M$14</f>
        <v>411.37961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411.37961</v>
      </c>
      <c r="F16" s="37">
        <f t="shared" si="0"/>
        <v>411.37961</v>
      </c>
      <c r="G16" s="37">
        <f t="shared" si="0"/>
        <v>411.37961</v>
      </c>
      <c r="H16" s="36">
        <f t="shared" si="1"/>
        <v>411.37961</v>
      </c>
      <c r="I16" s="37">
        <f t="shared" si="1"/>
        <v>411.37961</v>
      </c>
      <c r="J16" s="104">
        <f t="shared" si="1"/>
        <v>411.37961</v>
      </c>
      <c r="K16" s="67">
        <f>январь!K16</f>
        <v>0</v>
      </c>
      <c r="L16" s="51">
        <v>0</v>
      </c>
      <c r="M16" s="55">
        <f t="shared" si="3"/>
        <v>411.37961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411.37961</v>
      </c>
      <c r="F17" s="17">
        <f t="shared" si="0"/>
        <v>411.37961</v>
      </c>
      <c r="G17" s="17">
        <f t="shared" si="0"/>
        <v>411.37961</v>
      </c>
      <c r="H17" s="38">
        <f t="shared" si="1"/>
        <v>411.37961</v>
      </c>
      <c r="I17" s="17">
        <f t="shared" si="1"/>
        <v>411.37961</v>
      </c>
      <c r="J17" s="105">
        <f t="shared" si="1"/>
        <v>411.37961</v>
      </c>
      <c r="K17" s="68">
        <f>январь!K17</f>
        <v>0</v>
      </c>
      <c r="L17" s="52">
        <v>0</v>
      </c>
      <c r="M17" s="56">
        <f t="shared" si="3"/>
        <v>411.37961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1440.55457</v>
      </c>
      <c r="F18" s="35">
        <f t="shared" si="0"/>
        <v>1440.55457</v>
      </c>
      <c r="G18" s="35">
        <f t="shared" si="0"/>
        <v>1440.55457</v>
      </c>
      <c r="H18" s="34">
        <f t="shared" si="1"/>
        <v>411.37961</v>
      </c>
      <c r="I18" s="35">
        <f t="shared" si="1"/>
        <v>411.37961</v>
      </c>
      <c r="J18" s="103">
        <f t="shared" si="1"/>
        <v>411.37961</v>
      </c>
      <c r="K18" s="69">
        <f>январь!K18</f>
        <v>1029.17496</v>
      </c>
      <c r="L18" s="50">
        <v>0</v>
      </c>
      <c r="M18" s="54">
        <f t="shared" si="3"/>
        <v>411.37961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1624.5122099999999</v>
      </c>
      <c r="F19" s="37">
        <f t="shared" si="0"/>
        <v>1624.5122099999999</v>
      </c>
      <c r="G19" s="37">
        <f t="shared" si="0"/>
        <v>1624.5122099999999</v>
      </c>
      <c r="H19" s="36">
        <f t="shared" si="1"/>
        <v>411.37961</v>
      </c>
      <c r="I19" s="37">
        <f t="shared" si="1"/>
        <v>411.37961</v>
      </c>
      <c r="J19" s="104">
        <f t="shared" si="1"/>
        <v>411.37961</v>
      </c>
      <c r="K19" s="70">
        <f>январь!K19</f>
        <v>1213.1326</v>
      </c>
      <c r="L19" s="51">
        <v>0</v>
      </c>
      <c r="M19" s="55">
        <f t="shared" si="3"/>
        <v>411.37961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1790.36656</v>
      </c>
      <c r="F20" s="37">
        <f t="shared" si="0"/>
        <v>1790.36656</v>
      </c>
      <c r="G20" s="37">
        <f t="shared" si="0"/>
        <v>1790.36656</v>
      </c>
      <c r="H20" s="36">
        <f t="shared" si="1"/>
        <v>411.37961</v>
      </c>
      <c r="I20" s="37">
        <f t="shared" si="1"/>
        <v>411.37961</v>
      </c>
      <c r="J20" s="104">
        <f t="shared" si="1"/>
        <v>411.37961</v>
      </c>
      <c r="K20" s="70">
        <f>январь!K20</f>
        <v>1378.98695</v>
      </c>
      <c r="L20" s="51">
        <v>0</v>
      </c>
      <c r="M20" s="55">
        <f t="shared" si="3"/>
        <v>411.37961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1528.40251</v>
      </c>
      <c r="F21" s="37">
        <f t="shared" si="0"/>
        <v>1528.40251</v>
      </c>
      <c r="G21" s="37">
        <f t="shared" si="0"/>
        <v>1528.40251</v>
      </c>
      <c r="H21" s="38">
        <f t="shared" si="1"/>
        <v>411.37961</v>
      </c>
      <c r="I21" s="17">
        <f t="shared" si="1"/>
        <v>411.37961</v>
      </c>
      <c r="J21" s="105">
        <f t="shared" si="1"/>
        <v>411.37961</v>
      </c>
      <c r="K21" s="70">
        <f>январь!K21</f>
        <v>1117.0229</v>
      </c>
      <c r="L21" s="51">
        <v>0</v>
      </c>
      <c r="M21" s="55">
        <f t="shared" si="3"/>
        <v>411.37961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4.507569999999999</v>
      </c>
      <c r="F23" s="26">
        <f t="shared" si="4"/>
        <v>4.2946</v>
      </c>
      <c r="G23" s="26">
        <f t="shared" si="4"/>
        <v>4.12374</v>
      </c>
      <c r="H23" s="24">
        <f aca="true" t="shared" si="5" ref="H23:J30">$L23+$M23+N23</f>
        <v>1.3981</v>
      </c>
      <c r="I23" s="26">
        <f t="shared" si="5"/>
        <v>1.18513</v>
      </c>
      <c r="J23" s="95">
        <f t="shared" si="5"/>
        <v>1.01427</v>
      </c>
      <c r="K23" s="112">
        <f>'[5]Услуги по передаче'!$F$9/1000</f>
        <v>3.10947</v>
      </c>
      <c r="L23" s="53">
        <f>L6</f>
        <v>0.00336</v>
      </c>
      <c r="M23" s="78">
        <f>M10</f>
        <v>0.819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4.507569999999999</v>
      </c>
      <c r="F24" s="25">
        <f t="shared" si="4"/>
        <v>4.2946</v>
      </c>
      <c r="G24" s="25">
        <f t="shared" si="4"/>
        <v>4.12374</v>
      </c>
      <c r="H24" s="27">
        <f t="shared" si="5"/>
        <v>1.3981</v>
      </c>
      <c r="I24" s="25">
        <f t="shared" si="5"/>
        <v>1.18513</v>
      </c>
      <c r="J24" s="96">
        <f t="shared" si="5"/>
        <v>1.01427</v>
      </c>
      <c r="K24" s="79">
        <f>K$23</f>
        <v>3.10947</v>
      </c>
      <c r="L24" s="48">
        <f>L23</f>
        <v>0.00336</v>
      </c>
      <c r="M24" s="80">
        <f>M23</f>
        <v>0.819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4.507569999999999</v>
      </c>
      <c r="F25" s="25">
        <f t="shared" si="4"/>
        <v>4.2946</v>
      </c>
      <c r="G25" s="25">
        <f t="shared" si="4"/>
        <v>4.12374</v>
      </c>
      <c r="H25" s="27">
        <f t="shared" si="5"/>
        <v>1.3981</v>
      </c>
      <c r="I25" s="25">
        <f t="shared" si="5"/>
        <v>1.18513</v>
      </c>
      <c r="J25" s="96">
        <f t="shared" si="5"/>
        <v>1.01427</v>
      </c>
      <c r="K25" s="79">
        <f>K$23</f>
        <v>3.10947</v>
      </c>
      <c r="L25" s="48">
        <f>L23</f>
        <v>0.00336</v>
      </c>
      <c r="M25" s="80">
        <f>M23</f>
        <v>0.819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4.507569999999999</v>
      </c>
      <c r="F26" s="31">
        <f t="shared" si="4"/>
        <v>4.2946</v>
      </c>
      <c r="G26" s="31">
        <f t="shared" si="4"/>
        <v>4.12374</v>
      </c>
      <c r="H26" s="30">
        <f t="shared" si="5"/>
        <v>1.3981</v>
      </c>
      <c r="I26" s="31">
        <f t="shared" si="5"/>
        <v>1.18513</v>
      </c>
      <c r="J26" s="97">
        <f t="shared" si="5"/>
        <v>1.01427</v>
      </c>
      <c r="K26" s="81">
        <f>K$23</f>
        <v>3.10947</v>
      </c>
      <c r="L26" s="49">
        <f>L23</f>
        <v>0.00336</v>
      </c>
      <c r="M26" s="82">
        <f>M23</f>
        <v>0.819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483.07027</v>
      </c>
      <c r="F27" s="35">
        <f t="shared" si="4"/>
        <v>483.07027</v>
      </c>
      <c r="G27" s="35">
        <f t="shared" si="4"/>
        <v>483.07027</v>
      </c>
      <c r="H27" s="34">
        <f t="shared" si="5"/>
        <v>411.37961</v>
      </c>
      <c r="I27" s="35">
        <f t="shared" si="5"/>
        <v>411.37961</v>
      </c>
      <c r="J27" s="35">
        <f t="shared" si="5"/>
        <v>411.37961</v>
      </c>
      <c r="K27" s="98">
        <f>январь!K27</f>
        <v>71.69066</v>
      </c>
      <c r="L27" s="50">
        <v>0</v>
      </c>
      <c r="M27" s="83">
        <f>M14</f>
        <v>411.37961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483.07027</v>
      </c>
      <c r="F28" s="37">
        <f t="shared" si="4"/>
        <v>483.07027</v>
      </c>
      <c r="G28" s="37">
        <f t="shared" si="4"/>
        <v>483.07027</v>
      </c>
      <c r="H28" s="36">
        <f t="shared" si="5"/>
        <v>411.37961</v>
      </c>
      <c r="I28" s="37">
        <f t="shared" si="5"/>
        <v>411.37961</v>
      </c>
      <c r="J28" s="37">
        <f t="shared" si="5"/>
        <v>411.37961</v>
      </c>
      <c r="K28" s="99">
        <f>K27</f>
        <v>71.69066</v>
      </c>
      <c r="L28" s="51">
        <v>0</v>
      </c>
      <c r="M28" s="84">
        <f>M$27</f>
        <v>411.37961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483.07027</v>
      </c>
      <c r="F29" s="37">
        <f t="shared" si="4"/>
        <v>483.07027</v>
      </c>
      <c r="G29" s="37">
        <f t="shared" si="4"/>
        <v>483.07027</v>
      </c>
      <c r="H29" s="36">
        <f t="shared" si="5"/>
        <v>411.37961</v>
      </c>
      <c r="I29" s="37">
        <f t="shared" si="5"/>
        <v>411.37961</v>
      </c>
      <c r="J29" s="37">
        <f t="shared" si="5"/>
        <v>411.37961</v>
      </c>
      <c r="K29" s="99">
        <f>K27</f>
        <v>71.69066</v>
      </c>
      <c r="L29" s="51">
        <v>0</v>
      </c>
      <c r="M29" s="84">
        <f>M$27</f>
        <v>411.37961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483.07027</v>
      </c>
      <c r="F30" s="17">
        <f t="shared" si="4"/>
        <v>483.07027</v>
      </c>
      <c r="G30" s="17">
        <f t="shared" si="4"/>
        <v>483.07027</v>
      </c>
      <c r="H30" s="38">
        <f t="shared" si="5"/>
        <v>411.37961</v>
      </c>
      <c r="I30" s="17">
        <f t="shared" si="5"/>
        <v>411.37961</v>
      </c>
      <c r="J30" s="17">
        <f t="shared" si="5"/>
        <v>411.37961</v>
      </c>
      <c r="K30" s="100">
        <f>K27</f>
        <v>71.69066</v>
      </c>
      <c r="L30" s="52">
        <v>0</v>
      </c>
      <c r="M30" s="85">
        <f>M$27</f>
        <v>411.37961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3.15</v>
      </c>
      <c r="F32" s="166"/>
      <c r="G32" s="150"/>
      <c r="H32" s="167" t="s">
        <v>22</v>
      </c>
      <c r="I32" s="168"/>
      <c r="J32" s="169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0">
        <f>январь!N32</f>
        <v>0.47102</v>
      </c>
      <c r="O32" s="170">
        <f>июль!O32</f>
        <v>0</v>
      </c>
      <c r="P32" s="171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3.78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2.20833</v>
      </c>
      <c r="F34" s="175"/>
      <c r="G34" s="176"/>
      <c r="H34" s="177" t="s">
        <v>22</v>
      </c>
      <c r="I34" s="178"/>
      <c r="J34" s="179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0">
        <f>N32</f>
        <v>0.47102</v>
      </c>
      <c r="O34" s="180"/>
      <c r="P34" s="181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2.65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E3:G3"/>
    <mergeCell ref="H3:J3"/>
    <mergeCell ref="K3:K4"/>
    <mergeCell ref="L3:L4"/>
    <mergeCell ref="M3:M4"/>
    <mergeCell ref="N3:P3"/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4.25626</v>
      </c>
      <c r="F6" s="26">
        <f t="shared" si="0"/>
        <v>4.04329</v>
      </c>
      <c r="G6" s="26">
        <f t="shared" si="0"/>
        <v>3.87243</v>
      </c>
      <c r="H6" s="24">
        <f aca="true" t="shared" si="1" ref="H6:J21">$L6+$M6+N6</f>
        <v>2.0664</v>
      </c>
      <c r="I6" s="26">
        <f t="shared" si="1"/>
        <v>1.85343</v>
      </c>
      <c r="J6" s="28">
        <f t="shared" si="1"/>
        <v>1.68257</v>
      </c>
      <c r="K6" s="63">
        <f>январь!K6</f>
        <v>2.18986</v>
      </c>
      <c r="L6" s="71">
        <v>0.003</v>
      </c>
      <c r="M6" s="71">
        <v>1.48766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>ROUND(E6*1.2,5)</f>
        <v>5.10751</v>
      </c>
      <c r="R6" s="39">
        <f aca="true" t="shared" si="2" ref="R6:S9">ROUND(F6*1.2,5)</f>
        <v>4.85195</v>
      </c>
      <c r="S6" s="39">
        <f t="shared" si="2"/>
        <v>4.64692</v>
      </c>
      <c r="T6" s="39">
        <f>M6/январь!M6</f>
        <v>1.0068696658567453</v>
      </c>
      <c r="W6" s="11">
        <f>M6/август!M6</f>
        <v>0.9595392127142203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4.41715</v>
      </c>
      <c r="F7" s="25">
        <f t="shared" si="0"/>
        <v>4.20418</v>
      </c>
      <c r="G7" s="25">
        <f t="shared" si="0"/>
        <v>4.03332</v>
      </c>
      <c r="H7" s="27">
        <f t="shared" si="1"/>
        <v>2.0664</v>
      </c>
      <c r="I7" s="25">
        <f t="shared" si="1"/>
        <v>1.85343</v>
      </c>
      <c r="J7" s="29">
        <f t="shared" si="1"/>
        <v>1.68257</v>
      </c>
      <c r="K7" s="64">
        <f>январь!K7</f>
        <v>2.35075</v>
      </c>
      <c r="L7" s="48">
        <f>L6</f>
        <v>0.003</v>
      </c>
      <c r="M7" s="48">
        <f>M6</f>
        <v>1.48766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>ROUND(E7*1.2,5)</f>
        <v>5.30058</v>
      </c>
      <c r="R7" s="39">
        <f t="shared" si="2"/>
        <v>5.04502</v>
      </c>
      <c r="S7" s="39">
        <f t="shared" si="2"/>
        <v>4.83998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4.90968</v>
      </c>
      <c r="F8" s="25">
        <f t="shared" si="0"/>
        <v>4.69671</v>
      </c>
      <c r="G8" s="25">
        <f t="shared" si="0"/>
        <v>4.52585</v>
      </c>
      <c r="H8" s="27">
        <f t="shared" si="1"/>
        <v>2.0664</v>
      </c>
      <c r="I8" s="25">
        <f t="shared" si="1"/>
        <v>1.85343</v>
      </c>
      <c r="J8" s="29">
        <f t="shared" si="1"/>
        <v>1.68257</v>
      </c>
      <c r="K8" s="64">
        <f>январь!K8</f>
        <v>2.84328</v>
      </c>
      <c r="L8" s="48">
        <f>L6</f>
        <v>0.003</v>
      </c>
      <c r="M8" s="48">
        <f>M6</f>
        <v>1.48766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>ROUND(E8*1.2,5)</f>
        <v>5.89162</v>
      </c>
      <c r="R8" s="39">
        <f t="shared" si="2"/>
        <v>5.63605</v>
      </c>
      <c r="S8" s="39">
        <f t="shared" si="2"/>
        <v>5.43102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5.7199</v>
      </c>
      <c r="F9" s="31">
        <f t="shared" si="0"/>
        <v>5.5069300000000005</v>
      </c>
      <c r="G9" s="31">
        <f t="shared" si="0"/>
        <v>5.33607</v>
      </c>
      <c r="H9" s="30">
        <f t="shared" si="1"/>
        <v>2.0664</v>
      </c>
      <c r="I9" s="31">
        <f t="shared" si="1"/>
        <v>1.85343</v>
      </c>
      <c r="J9" s="32">
        <f t="shared" si="1"/>
        <v>1.68257</v>
      </c>
      <c r="K9" s="65">
        <f>январь!K9</f>
        <v>3.6535</v>
      </c>
      <c r="L9" s="49">
        <f>L6</f>
        <v>0.003</v>
      </c>
      <c r="M9" s="49">
        <f>M6</f>
        <v>1.48766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>ROUND(E9*1.2,5)</f>
        <v>6.86388</v>
      </c>
      <c r="R9" s="39">
        <f t="shared" si="2"/>
        <v>6.60832</v>
      </c>
      <c r="S9" s="39">
        <f t="shared" si="2"/>
        <v>6.40328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1.55661</v>
      </c>
      <c r="F10" s="26">
        <f t="shared" si="0"/>
        <v>1.34364</v>
      </c>
      <c r="G10" s="26">
        <f t="shared" si="0"/>
        <v>1.17278</v>
      </c>
      <c r="H10" s="24">
        <f t="shared" si="1"/>
        <v>1.41512</v>
      </c>
      <c r="I10" s="26">
        <f t="shared" si="1"/>
        <v>1.20215</v>
      </c>
      <c r="J10" s="28">
        <f t="shared" si="1"/>
        <v>1.03129</v>
      </c>
      <c r="K10" s="63">
        <f>январь!K10</f>
        <v>0.14149</v>
      </c>
      <c r="L10" s="53">
        <f>L6</f>
        <v>0.003</v>
      </c>
      <c r="M10" s="71">
        <v>0.83638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1.59592</v>
      </c>
      <c r="F11" s="25">
        <f t="shared" si="0"/>
        <v>1.3829500000000001</v>
      </c>
      <c r="G11" s="25">
        <f t="shared" si="0"/>
        <v>1.2120900000000001</v>
      </c>
      <c r="H11" s="27">
        <f t="shared" si="1"/>
        <v>1.41512</v>
      </c>
      <c r="I11" s="25">
        <f t="shared" si="1"/>
        <v>1.20215</v>
      </c>
      <c r="J11" s="29">
        <f t="shared" si="1"/>
        <v>1.03129</v>
      </c>
      <c r="K11" s="64">
        <f>январь!K11</f>
        <v>0.1808</v>
      </c>
      <c r="L11" s="48">
        <f>L10</f>
        <v>0.003</v>
      </c>
      <c r="M11" s="48">
        <f>M10</f>
        <v>0.83638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1.7806600000000001</v>
      </c>
      <c r="F12" s="25">
        <f t="shared" si="0"/>
        <v>1.56769</v>
      </c>
      <c r="G12" s="25">
        <f t="shared" si="0"/>
        <v>1.39683</v>
      </c>
      <c r="H12" s="27">
        <f t="shared" si="1"/>
        <v>1.41512</v>
      </c>
      <c r="I12" s="25">
        <f t="shared" si="1"/>
        <v>1.20215</v>
      </c>
      <c r="J12" s="29">
        <f t="shared" si="1"/>
        <v>1.03129</v>
      </c>
      <c r="K12" s="64">
        <f>январь!K12</f>
        <v>0.36554</v>
      </c>
      <c r="L12" s="48">
        <f>L10</f>
        <v>0.003</v>
      </c>
      <c r="M12" s="48">
        <f>M10</f>
        <v>0.83638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1.9483700000000002</v>
      </c>
      <c r="F13" s="31">
        <f t="shared" si="0"/>
        <v>1.7354</v>
      </c>
      <c r="G13" s="31">
        <f t="shared" si="0"/>
        <v>1.56454</v>
      </c>
      <c r="H13" s="30">
        <f t="shared" si="1"/>
        <v>1.41512</v>
      </c>
      <c r="I13" s="31">
        <f t="shared" si="1"/>
        <v>1.20215</v>
      </c>
      <c r="J13" s="32">
        <f t="shared" si="1"/>
        <v>1.03129</v>
      </c>
      <c r="K13" s="65">
        <f>январь!K13</f>
        <v>0.53325</v>
      </c>
      <c r="L13" s="49">
        <f>L10</f>
        <v>0.003</v>
      </c>
      <c r="M13" s="49">
        <f>M10</f>
        <v>0.83638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1435.47928</v>
      </c>
      <c r="F18" s="35">
        <f t="shared" si="0"/>
        <v>1435.47928</v>
      </c>
      <c r="G18" s="35">
        <f t="shared" si="0"/>
        <v>1435.47928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1029.17496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1619.4369199999999</v>
      </c>
      <c r="F19" s="37">
        <f t="shared" si="0"/>
        <v>1619.4369199999999</v>
      </c>
      <c r="G19" s="37">
        <f t="shared" si="0"/>
        <v>1619.4369199999999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1213.1326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1785.29127</v>
      </c>
      <c r="F20" s="37">
        <f t="shared" si="0"/>
        <v>1785.29127</v>
      </c>
      <c r="G20" s="37">
        <f t="shared" si="0"/>
        <v>1785.29127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1378.98695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1523.32722</v>
      </c>
      <c r="F21" s="37">
        <f t="shared" si="0"/>
        <v>1523.32722</v>
      </c>
      <c r="G21" s="37">
        <f t="shared" si="0"/>
        <v>1523.32722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1117.0229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3.57051</v>
      </c>
      <c r="F23" s="26">
        <f t="shared" si="4"/>
        <v>3.3575399999999997</v>
      </c>
      <c r="G23" s="26">
        <f t="shared" si="4"/>
        <v>3.18668</v>
      </c>
      <c r="H23" s="24">
        <f aca="true" t="shared" si="5" ref="H23:J30">$L23+$M23+N23</f>
        <v>1.41512</v>
      </c>
      <c r="I23" s="26">
        <f t="shared" si="5"/>
        <v>1.20215</v>
      </c>
      <c r="J23" s="95">
        <f t="shared" si="5"/>
        <v>1.03129</v>
      </c>
      <c r="K23" s="112">
        <f>'[6]Услуги по передаче'!$F$9/1000</f>
        <v>2.1553899999999997</v>
      </c>
      <c r="L23" s="53">
        <f>L6</f>
        <v>0.003</v>
      </c>
      <c r="M23" s="78">
        <f>M10</f>
        <v>0.83638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3.57051</v>
      </c>
      <c r="F24" s="25">
        <f t="shared" si="4"/>
        <v>3.3575399999999997</v>
      </c>
      <c r="G24" s="25">
        <f t="shared" si="4"/>
        <v>3.18668</v>
      </c>
      <c r="H24" s="27">
        <f t="shared" si="5"/>
        <v>1.41512</v>
      </c>
      <c r="I24" s="25">
        <f t="shared" si="5"/>
        <v>1.20215</v>
      </c>
      <c r="J24" s="96">
        <f t="shared" si="5"/>
        <v>1.03129</v>
      </c>
      <c r="K24" s="79">
        <f>K$23</f>
        <v>2.1553899999999997</v>
      </c>
      <c r="L24" s="48">
        <f>L23</f>
        <v>0.003</v>
      </c>
      <c r="M24" s="80">
        <f>M23</f>
        <v>0.83638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3.57051</v>
      </c>
      <c r="F25" s="25">
        <f t="shared" si="4"/>
        <v>3.3575399999999997</v>
      </c>
      <c r="G25" s="25">
        <f t="shared" si="4"/>
        <v>3.18668</v>
      </c>
      <c r="H25" s="27">
        <f t="shared" si="5"/>
        <v>1.41512</v>
      </c>
      <c r="I25" s="25">
        <f t="shared" si="5"/>
        <v>1.20215</v>
      </c>
      <c r="J25" s="96">
        <f t="shared" si="5"/>
        <v>1.03129</v>
      </c>
      <c r="K25" s="79">
        <f>K$23</f>
        <v>2.1553899999999997</v>
      </c>
      <c r="L25" s="48">
        <f>L23</f>
        <v>0.003</v>
      </c>
      <c r="M25" s="80">
        <f>M23</f>
        <v>0.83638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3.57051</v>
      </c>
      <c r="F26" s="31">
        <f t="shared" si="4"/>
        <v>3.3575399999999997</v>
      </c>
      <c r="G26" s="31">
        <f t="shared" si="4"/>
        <v>3.18668</v>
      </c>
      <c r="H26" s="30">
        <f t="shared" si="5"/>
        <v>1.41512</v>
      </c>
      <c r="I26" s="31">
        <f t="shared" si="5"/>
        <v>1.20215</v>
      </c>
      <c r="J26" s="97">
        <f t="shared" si="5"/>
        <v>1.03129</v>
      </c>
      <c r="K26" s="81">
        <f>K$23</f>
        <v>2.1553899999999997</v>
      </c>
      <c r="L26" s="49">
        <f>L23</f>
        <v>0.003</v>
      </c>
      <c r="M26" s="82">
        <f>M23</f>
        <v>0.83638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477.99498</v>
      </c>
      <c r="F27" s="35">
        <f t="shared" si="4"/>
        <v>477.99498</v>
      </c>
      <c r="G27" s="35">
        <f t="shared" si="4"/>
        <v>477.99498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71.69066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477.99498</v>
      </c>
      <c r="F28" s="37">
        <f t="shared" si="4"/>
        <v>477.99498</v>
      </c>
      <c r="G28" s="37">
        <f t="shared" si="4"/>
        <v>477.99498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71.69066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477.99498</v>
      </c>
      <c r="F29" s="37">
        <f t="shared" si="4"/>
        <v>477.99498</v>
      </c>
      <c r="G29" s="37">
        <f t="shared" si="4"/>
        <v>477.99498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71.69066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477.99498</v>
      </c>
      <c r="F30" s="17">
        <f t="shared" si="4"/>
        <v>477.99498</v>
      </c>
      <c r="G30" s="17">
        <f t="shared" si="4"/>
        <v>477.99498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71.69066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3.15</v>
      </c>
      <c r="F32" s="166"/>
      <c r="G32" s="150"/>
      <c r="H32" s="167" t="s">
        <v>22</v>
      </c>
      <c r="I32" s="168"/>
      <c r="J32" s="169"/>
      <c r="K32" s="46">
        <f>январь!K32</f>
        <v>1.77916</v>
      </c>
      <c r="L32" s="122">
        <f>январь!L32</f>
        <v>0.00291</v>
      </c>
      <c r="M32" s="3">
        <f>E32-K32-L32-N32</f>
        <v>0.8969099999999999</v>
      </c>
      <c r="N32" s="170">
        <f>январь!N32</f>
        <v>0.47102</v>
      </c>
      <c r="O32" s="170">
        <f>июль!O32</f>
        <v>0</v>
      </c>
      <c r="P32" s="171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3.78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2.20833</v>
      </c>
      <c r="F34" s="175"/>
      <c r="G34" s="176"/>
      <c r="H34" s="177" t="s">
        <v>22</v>
      </c>
      <c r="I34" s="178"/>
      <c r="J34" s="179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0">
        <f>N32</f>
        <v>0.47102</v>
      </c>
      <c r="O34" s="180"/>
      <c r="P34" s="181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2.65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D32:D33"/>
    <mergeCell ref="E32:G32"/>
    <mergeCell ref="H32:J32"/>
    <mergeCell ref="N32:P32"/>
    <mergeCell ref="N35:P35"/>
    <mergeCell ref="E33:G33"/>
    <mergeCell ref="N33:P33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4.38504</v>
      </c>
      <c r="F6" s="26">
        <f aca="true" t="shared" si="1" ref="F6:F21">$K6+$L6+$M6+O6</f>
        <v>3.96082</v>
      </c>
      <c r="G6" s="26">
        <f aca="true" t="shared" si="2" ref="G6:G21">$K6+$L6+$M6+P6</f>
        <v>3.96082</v>
      </c>
      <c r="H6" s="24">
        <f aca="true" t="shared" si="3" ref="H6:H21">$L6+$M6+N6</f>
        <v>2.12948</v>
      </c>
      <c r="I6" s="26">
        <f aca="true" t="shared" si="4" ref="I6:I21">$L6+$M6+O6</f>
        <v>1.7052600000000002</v>
      </c>
      <c r="J6" s="28">
        <f aca="true" t="shared" si="5" ref="J6:J21">$L6+$M6+P6</f>
        <v>1.7052600000000002</v>
      </c>
      <c r="K6" s="107">
        <v>2.25556</v>
      </c>
      <c r="L6" s="71">
        <v>0.00249</v>
      </c>
      <c r="M6" s="71">
        <v>1.49066</v>
      </c>
      <c r="N6" s="108">
        <v>0.63633</v>
      </c>
      <c r="O6" s="108">
        <v>0.21211</v>
      </c>
      <c r="P6" s="108">
        <v>0.21211</v>
      </c>
      <c r="Q6" s="39">
        <f>ROUND(E6*1.2,5)</f>
        <v>5.26205</v>
      </c>
      <c r="R6" s="39">
        <f aca="true" t="shared" si="6" ref="R6:S9">ROUND(F6*1.2,5)</f>
        <v>4.75298</v>
      </c>
      <c r="S6" s="39">
        <f t="shared" si="6"/>
        <v>4.75298</v>
      </c>
      <c r="T6" s="39"/>
      <c r="U6" s="39"/>
      <c r="V6" s="39"/>
      <c r="W6" s="39"/>
    </row>
    <row r="7" spans="1:24" ht="12.75" customHeight="1">
      <c r="A7" s="133"/>
      <c r="B7" s="133"/>
      <c r="C7" s="16" t="s">
        <v>1</v>
      </c>
      <c r="D7" s="136"/>
      <c r="E7" s="27">
        <f t="shared" si="0"/>
        <v>4.55075</v>
      </c>
      <c r="F7" s="25">
        <f t="shared" si="1"/>
        <v>4.12653</v>
      </c>
      <c r="G7" s="25">
        <f t="shared" si="2"/>
        <v>4.12653</v>
      </c>
      <c r="H7" s="27">
        <f t="shared" si="3"/>
        <v>2.12948</v>
      </c>
      <c r="I7" s="25">
        <f t="shared" si="4"/>
        <v>1.7052600000000002</v>
      </c>
      <c r="J7" s="29">
        <f t="shared" si="5"/>
        <v>1.7052600000000002</v>
      </c>
      <c r="K7" s="108">
        <v>2.42127</v>
      </c>
      <c r="L7" s="48">
        <f>L6</f>
        <v>0.00249</v>
      </c>
      <c r="M7" s="48">
        <f>M6</f>
        <v>1.49066</v>
      </c>
      <c r="N7" s="58">
        <f aca="true" t="shared" si="7" ref="N7:P13">N$6</f>
        <v>0.63633</v>
      </c>
      <c r="O7" s="58">
        <f t="shared" si="7"/>
        <v>0.21211</v>
      </c>
      <c r="P7" s="29">
        <f t="shared" si="7"/>
        <v>0.21211</v>
      </c>
      <c r="Q7" s="39">
        <f>ROUND(E7*1.2,5)</f>
        <v>5.4609</v>
      </c>
      <c r="R7" s="39">
        <f t="shared" si="6"/>
        <v>4.95184</v>
      </c>
      <c r="S7" s="39">
        <f t="shared" si="6"/>
        <v>4.95184</v>
      </c>
      <c r="T7" s="39"/>
      <c r="U7" s="39"/>
      <c r="V7" s="39"/>
      <c r="W7" s="39"/>
      <c r="X7" s="39"/>
    </row>
    <row r="8" spans="1:23" ht="12.75" customHeight="1">
      <c r="A8" s="133"/>
      <c r="B8" s="133"/>
      <c r="C8" s="16" t="s">
        <v>2</v>
      </c>
      <c r="D8" s="136"/>
      <c r="E8" s="27">
        <f t="shared" si="0"/>
        <v>5.05806</v>
      </c>
      <c r="F8" s="25">
        <f t="shared" si="1"/>
        <v>4.63384</v>
      </c>
      <c r="G8" s="25">
        <f t="shared" si="2"/>
        <v>4.63384</v>
      </c>
      <c r="H8" s="27">
        <f t="shared" si="3"/>
        <v>2.12948</v>
      </c>
      <c r="I8" s="25">
        <f t="shared" si="4"/>
        <v>1.7052600000000002</v>
      </c>
      <c r="J8" s="29">
        <f t="shared" si="5"/>
        <v>1.7052600000000002</v>
      </c>
      <c r="K8" s="108">
        <v>2.92858</v>
      </c>
      <c r="L8" s="48">
        <f>L6</f>
        <v>0.00249</v>
      </c>
      <c r="M8" s="48">
        <f>M6</f>
        <v>1.49066</v>
      </c>
      <c r="N8" s="58">
        <f t="shared" si="7"/>
        <v>0.63633</v>
      </c>
      <c r="O8" s="58">
        <f t="shared" si="7"/>
        <v>0.21211</v>
      </c>
      <c r="P8" s="29">
        <f t="shared" si="7"/>
        <v>0.21211</v>
      </c>
      <c r="Q8" s="39">
        <f>ROUND(E8*1.2,5)</f>
        <v>6.06967</v>
      </c>
      <c r="R8" s="39">
        <f t="shared" si="6"/>
        <v>5.56061</v>
      </c>
      <c r="S8" s="39">
        <f t="shared" si="6"/>
        <v>5.56061</v>
      </c>
      <c r="T8" s="39"/>
      <c r="U8" s="39"/>
      <c r="V8" s="39"/>
      <c r="W8" s="39"/>
    </row>
    <row r="9" spans="1:23" ht="12.75" customHeight="1" thickBot="1">
      <c r="A9" s="133"/>
      <c r="B9" s="134"/>
      <c r="C9" s="19" t="s">
        <v>3</v>
      </c>
      <c r="D9" s="136"/>
      <c r="E9" s="30">
        <f t="shared" si="0"/>
        <v>5.89259</v>
      </c>
      <c r="F9" s="31">
        <f t="shared" si="1"/>
        <v>5.46837</v>
      </c>
      <c r="G9" s="31">
        <f t="shared" si="2"/>
        <v>5.46837</v>
      </c>
      <c r="H9" s="30">
        <f t="shared" si="3"/>
        <v>2.12948</v>
      </c>
      <c r="I9" s="31">
        <f t="shared" si="4"/>
        <v>1.7052600000000002</v>
      </c>
      <c r="J9" s="32">
        <f t="shared" si="5"/>
        <v>1.7052600000000002</v>
      </c>
      <c r="K9" s="109">
        <v>3.76311</v>
      </c>
      <c r="L9" s="49">
        <f>L6</f>
        <v>0.00249</v>
      </c>
      <c r="M9" s="49">
        <f>M6</f>
        <v>1.49066</v>
      </c>
      <c r="N9" s="59">
        <f t="shared" si="7"/>
        <v>0.63633</v>
      </c>
      <c r="O9" s="59">
        <f t="shared" si="7"/>
        <v>0.21211</v>
      </c>
      <c r="P9" s="32">
        <f t="shared" si="7"/>
        <v>0.21211</v>
      </c>
      <c r="Q9" s="39">
        <f>ROUND(E9*1.2,5)</f>
        <v>7.07111</v>
      </c>
      <c r="R9" s="39">
        <f t="shared" si="6"/>
        <v>6.56204</v>
      </c>
      <c r="S9" s="39">
        <f t="shared" si="6"/>
        <v>6.56204</v>
      </c>
      <c r="T9" s="39"/>
      <c r="U9" s="39"/>
      <c r="V9" s="39"/>
      <c r="W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1.70024</v>
      </c>
      <c r="F10" s="26">
        <f t="shared" si="1"/>
        <v>1.27602</v>
      </c>
      <c r="G10" s="26">
        <f t="shared" si="2"/>
        <v>1.27602</v>
      </c>
      <c r="H10" s="24">
        <f t="shared" si="3"/>
        <v>1.55083</v>
      </c>
      <c r="I10" s="26">
        <f t="shared" si="4"/>
        <v>1.12661</v>
      </c>
      <c r="J10" s="28">
        <f t="shared" si="5"/>
        <v>1.12661</v>
      </c>
      <c r="K10" s="107">
        <v>0.14941</v>
      </c>
      <c r="L10" s="53">
        <f>L6</f>
        <v>0.00249</v>
      </c>
      <c r="M10" s="71">
        <v>0.91201</v>
      </c>
      <c r="N10" s="57">
        <f t="shared" si="7"/>
        <v>0.63633</v>
      </c>
      <c r="O10" s="57">
        <f t="shared" si="7"/>
        <v>0.21211</v>
      </c>
      <c r="P10" s="28">
        <f t="shared" si="7"/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1.7417500000000001</v>
      </c>
      <c r="F11" s="25">
        <f t="shared" si="1"/>
        <v>1.31753</v>
      </c>
      <c r="G11" s="25">
        <f t="shared" si="2"/>
        <v>1.31753</v>
      </c>
      <c r="H11" s="27">
        <f t="shared" si="3"/>
        <v>1.55083</v>
      </c>
      <c r="I11" s="25">
        <f t="shared" si="4"/>
        <v>1.12661</v>
      </c>
      <c r="J11" s="29">
        <f t="shared" si="5"/>
        <v>1.12661</v>
      </c>
      <c r="K11" s="108">
        <v>0.19092</v>
      </c>
      <c r="L11" s="48">
        <f>L10</f>
        <v>0.00249</v>
      </c>
      <c r="M11" s="48">
        <f>M10</f>
        <v>0.91201</v>
      </c>
      <c r="N11" s="58">
        <f t="shared" si="7"/>
        <v>0.63633</v>
      </c>
      <c r="O11" s="58">
        <f t="shared" si="7"/>
        <v>0.21211</v>
      </c>
      <c r="P11" s="29">
        <f t="shared" si="7"/>
        <v>0.21211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1.9368400000000001</v>
      </c>
      <c r="F12" s="25">
        <f t="shared" si="1"/>
        <v>1.51262</v>
      </c>
      <c r="G12" s="25">
        <f t="shared" si="2"/>
        <v>1.51262</v>
      </c>
      <c r="H12" s="27">
        <f t="shared" si="3"/>
        <v>1.55083</v>
      </c>
      <c r="I12" s="25">
        <f t="shared" si="4"/>
        <v>1.12661</v>
      </c>
      <c r="J12" s="29">
        <f t="shared" si="5"/>
        <v>1.12661</v>
      </c>
      <c r="K12" s="108">
        <v>0.38601</v>
      </c>
      <c r="L12" s="48">
        <f>L10</f>
        <v>0.00249</v>
      </c>
      <c r="M12" s="48">
        <f>M10</f>
        <v>0.91201</v>
      </c>
      <c r="N12" s="58">
        <f t="shared" si="7"/>
        <v>0.63633</v>
      </c>
      <c r="O12" s="58">
        <f t="shared" si="7"/>
        <v>0.21211</v>
      </c>
      <c r="P12" s="29">
        <f t="shared" si="7"/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2.11394</v>
      </c>
      <c r="F13" s="31">
        <f t="shared" si="1"/>
        <v>1.6897199999999999</v>
      </c>
      <c r="G13" s="31">
        <f t="shared" si="2"/>
        <v>1.6897199999999999</v>
      </c>
      <c r="H13" s="30">
        <f t="shared" si="3"/>
        <v>1.55083</v>
      </c>
      <c r="I13" s="31">
        <f t="shared" si="4"/>
        <v>1.12661</v>
      </c>
      <c r="J13" s="32">
        <f t="shared" si="5"/>
        <v>1.12661</v>
      </c>
      <c r="K13" s="109">
        <v>0.56311</v>
      </c>
      <c r="L13" s="49">
        <f>L10</f>
        <v>0.00249</v>
      </c>
      <c r="M13" s="49">
        <f>M10</f>
        <v>0.91201</v>
      </c>
      <c r="N13" s="59">
        <f t="shared" si="7"/>
        <v>0.63633</v>
      </c>
      <c r="O13" s="59">
        <f t="shared" si="7"/>
        <v>0.21211</v>
      </c>
      <c r="P13" s="32">
        <f t="shared" si="7"/>
        <v>0.21211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1450.7749900000001</v>
      </c>
      <c r="F18" s="35">
        <f t="shared" si="1"/>
        <v>1450.7749900000001</v>
      </c>
      <c r="G18" s="35">
        <f t="shared" si="2"/>
        <v>1450.7749900000001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1060.05021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1640.25136</v>
      </c>
      <c r="F19" s="37">
        <f t="shared" si="1"/>
        <v>1640.25136</v>
      </c>
      <c r="G19" s="37">
        <f t="shared" si="2"/>
        <v>1640.25136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1249.52658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1811.08134</v>
      </c>
      <c r="F20" s="37">
        <f t="shared" si="1"/>
        <v>1811.08134</v>
      </c>
      <c r="G20" s="37">
        <f t="shared" si="2"/>
        <v>1811.08134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1420.35656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1541.25837</v>
      </c>
      <c r="F21" s="37">
        <f t="shared" si="1"/>
        <v>1541.25837</v>
      </c>
      <c r="G21" s="37">
        <f t="shared" si="2"/>
        <v>1541.25837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1150.53359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9" ref="E23:G30">$K23+$L23+$M23+N23</f>
        <v>3.28614</v>
      </c>
      <c r="F23" s="26">
        <f t="shared" si="9"/>
        <v>2.86192</v>
      </c>
      <c r="G23" s="26">
        <f t="shared" si="9"/>
        <v>2.86192</v>
      </c>
      <c r="H23" s="24">
        <f aca="true" t="shared" si="10" ref="H23:J30">$L23+$M23+N23</f>
        <v>1.55083</v>
      </c>
      <c r="I23" s="26">
        <f t="shared" si="10"/>
        <v>1.12661</v>
      </c>
      <c r="J23" s="95">
        <f t="shared" si="10"/>
        <v>1.12661</v>
      </c>
      <c r="K23" s="112">
        <f>'[7]Услуги по передаче'!$F$9/1000</f>
        <v>1.73531</v>
      </c>
      <c r="L23" s="53">
        <f>L6</f>
        <v>0.00249</v>
      </c>
      <c r="M23" s="78">
        <f>M10</f>
        <v>0.91201</v>
      </c>
      <c r="N23" s="26">
        <f aca="true" t="shared" si="11" ref="N23:P26">N$6</f>
        <v>0.63633</v>
      </c>
      <c r="O23" s="57">
        <f t="shared" si="11"/>
        <v>0.21211</v>
      </c>
      <c r="P23" s="28">
        <f t="shared" si="11"/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9"/>
        <v>3.28614</v>
      </c>
      <c r="F24" s="25">
        <f t="shared" si="9"/>
        <v>2.86192</v>
      </c>
      <c r="G24" s="25">
        <f t="shared" si="9"/>
        <v>2.86192</v>
      </c>
      <c r="H24" s="27">
        <f t="shared" si="10"/>
        <v>1.55083</v>
      </c>
      <c r="I24" s="25">
        <f t="shared" si="10"/>
        <v>1.12661</v>
      </c>
      <c r="J24" s="96">
        <f t="shared" si="10"/>
        <v>1.12661</v>
      </c>
      <c r="K24" s="79">
        <f>K$23</f>
        <v>1.73531</v>
      </c>
      <c r="L24" s="48">
        <f>L23</f>
        <v>0.00249</v>
      </c>
      <c r="M24" s="80">
        <f>M23</f>
        <v>0.91201</v>
      </c>
      <c r="N24" s="25">
        <f t="shared" si="11"/>
        <v>0.63633</v>
      </c>
      <c r="O24" s="58">
        <f t="shared" si="11"/>
        <v>0.21211</v>
      </c>
      <c r="P24" s="29">
        <f t="shared" si="11"/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9"/>
        <v>3.28614</v>
      </c>
      <c r="F25" s="25">
        <f t="shared" si="9"/>
        <v>2.86192</v>
      </c>
      <c r="G25" s="25">
        <f t="shared" si="9"/>
        <v>2.86192</v>
      </c>
      <c r="H25" s="27">
        <f t="shared" si="10"/>
        <v>1.55083</v>
      </c>
      <c r="I25" s="25">
        <f t="shared" si="10"/>
        <v>1.12661</v>
      </c>
      <c r="J25" s="96">
        <f t="shared" si="10"/>
        <v>1.12661</v>
      </c>
      <c r="K25" s="79">
        <f>K$23</f>
        <v>1.73531</v>
      </c>
      <c r="L25" s="48">
        <f>L23</f>
        <v>0.00249</v>
      </c>
      <c r="M25" s="80">
        <f>M23</f>
        <v>0.91201</v>
      </c>
      <c r="N25" s="25">
        <f t="shared" si="11"/>
        <v>0.63633</v>
      </c>
      <c r="O25" s="58">
        <f t="shared" si="11"/>
        <v>0.21211</v>
      </c>
      <c r="P25" s="29">
        <f t="shared" si="11"/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9"/>
        <v>3.28614</v>
      </c>
      <c r="F26" s="31">
        <f t="shared" si="9"/>
        <v>2.86192</v>
      </c>
      <c r="G26" s="31">
        <f t="shared" si="9"/>
        <v>2.86192</v>
      </c>
      <c r="H26" s="30">
        <f t="shared" si="10"/>
        <v>1.55083</v>
      </c>
      <c r="I26" s="31">
        <f t="shared" si="10"/>
        <v>1.12661</v>
      </c>
      <c r="J26" s="97">
        <f t="shared" si="10"/>
        <v>1.12661</v>
      </c>
      <c r="K26" s="81">
        <f>K$23</f>
        <v>1.73531</v>
      </c>
      <c r="L26" s="49">
        <f>L23</f>
        <v>0.00249</v>
      </c>
      <c r="M26" s="82">
        <f>M23</f>
        <v>0.91201</v>
      </c>
      <c r="N26" s="31">
        <f t="shared" si="11"/>
        <v>0.63633</v>
      </c>
      <c r="O26" s="59">
        <f t="shared" si="11"/>
        <v>0.21211</v>
      </c>
      <c r="P26" s="32">
        <f t="shared" si="11"/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9"/>
        <v>466.37872000000004</v>
      </c>
      <c r="F27" s="35">
        <f t="shared" si="9"/>
        <v>466.37872000000004</v>
      </c>
      <c r="G27" s="35">
        <f t="shared" si="9"/>
        <v>466.37872000000004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75.65394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9"/>
        <v>466.37872000000004</v>
      </c>
      <c r="F28" s="37">
        <f t="shared" si="9"/>
        <v>466.37872000000004</v>
      </c>
      <c r="G28" s="37">
        <f t="shared" si="9"/>
        <v>466.37872000000004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75.65394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9"/>
        <v>466.37872000000004</v>
      </c>
      <c r="F29" s="37">
        <f t="shared" si="9"/>
        <v>466.37872000000004</v>
      </c>
      <c r="G29" s="37">
        <f t="shared" si="9"/>
        <v>466.37872000000004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75.65394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53</v>
      </c>
      <c r="T29" s="39" t="s">
        <v>54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9"/>
        <v>466.37872000000004</v>
      </c>
      <c r="F30" s="17">
        <f t="shared" si="9"/>
        <v>466.37872000000004</v>
      </c>
      <c r="G30" s="17">
        <f t="shared" si="9"/>
        <v>466.37872000000004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75.65394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S31" s="11">
        <v>0.333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v>2.04778</v>
      </c>
      <c r="L32" s="123">
        <v>0.00687</v>
      </c>
      <c r="M32" s="3">
        <f>E32-K32-L32-N32</f>
        <v>0.77433</v>
      </c>
      <c r="N32" s="170">
        <v>0.47102</v>
      </c>
      <c r="O32" s="170">
        <v>0</v>
      </c>
      <c r="P32" s="171">
        <v>0</v>
      </c>
      <c r="S32" s="11">
        <v>1.161</v>
      </c>
      <c r="T32" s="11">
        <v>1.214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3.96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S33" s="11">
        <v>1.417</v>
      </c>
      <c r="T33" s="11">
        <v>5.303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v>1.26128</v>
      </c>
      <c r="L34" s="3">
        <f>L32</f>
        <v>0.00687</v>
      </c>
      <c r="M34" s="35">
        <f>E34-K34-L34-N34</f>
        <v>0.5691600000000003</v>
      </c>
      <c r="N34" s="180">
        <f>N32</f>
        <v>0.47102</v>
      </c>
      <c r="O34" s="180"/>
      <c r="P34" s="181"/>
      <c r="S34" s="11">
        <f>SUM(S31:S33)</f>
        <v>2.911</v>
      </c>
      <c r="T34" s="11">
        <f>SUM(T31:T33)</f>
        <v>6.869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2.77</v>
      </c>
      <c r="F35" s="183">
        <v>0</v>
      </c>
      <c r="G35" s="184"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>
        <f>T34/1000</f>
        <v>0.006869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4.44878</v>
      </c>
      <c r="F6" s="26">
        <f aca="true" t="shared" si="1" ref="F6:F21">$K6+$L6+$M6+O6</f>
        <v>4.02456</v>
      </c>
      <c r="G6" s="26">
        <f aca="true" t="shared" si="2" ref="G6:G21">$K6+$L6+$M6+P6</f>
        <v>4.02456</v>
      </c>
      <c r="H6" s="24">
        <f aca="true" t="shared" si="3" ref="H6:H21">$L6+$M6+N6</f>
        <v>2.1932199999999997</v>
      </c>
      <c r="I6" s="26">
        <f aca="true" t="shared" si="4" ref="I6:I21">$L6+$M6+O6</f>
        <v>1.769</v>
      </c>
      <c r="J6" s="28">
        <f aca="true" t="shared" si="5" ref="J6:J21">$L6+$M6+P6</f>
        <v>1.769</v>
      </c>
      <c r="K6" s="63">
        <f>июль!K6</f>
        <v>2.25556</v>
      </c>
      <c r="L6" s="71">
        <v>0.0065</v>
      </c>
      <c r="M6" s="71">
        <v>1.55039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5.33854</v>
      </c>
      <c r="R6" s="39">
        <f aca="true" t="shared" si="6" ref="R6:S9">ROUND(F6*1.2,5)</f>
        <v>4.82947</v>
      </c>
      <c r="S6" s="39">
        <f t="shared" si="6"/>
        <v>4.82947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4.61449</v>
      </c>
      <c r="F7" s="25">
        <f t="shared" si="1"/>
        <v>4.19027</v>
      </c>
      <c r="G7" s="25">
        <f t="shared" si="2"/>
        <v>4.19027</v>
      </c>
      <c r="H7" s="27">
        <f t="shared" si="3"/>
        <v>2.1932199999999997</v>
      </c>
      <c r="I7" s="25">
        <f t="shared" si="4"/>
        <v>1.769</v>
      </c>
      <c r="J7" s="29">
        <f t="shared" si="5"/>
        <v>1.769</v>
      </c>
      <c r="K7" s="64">
        <f>июль!K7</f>
        <v>2.42127</v>
      </c>
      <c r="L7" s="48">
        <f>L6</f>
        <v>0.0065</v>
      </c>
      <c r="M7" s="48">
        <f>M6</f>
        <v>1.55039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5.53739</v>
      </c>
      <c r="R7" s="39">
        <f t="shared" si="6"/>
        <v>5.02832</v>
      </c>
      <c r="S7" s="39">
        <f t="shared" si="6"/>
        <v>5.02832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5.1218</v>
      </c>
      <c r="F8" s="25">
        <f t="shared" si="1"/>
        <v>4.69758</v>
      </c>
      <c r="G8" s="25">
        <f t="shared" si="2"/>
        <v>4.69758</v>
      </c>
      <c r="H8" s="27">
        <f t="shared" si="3"/>
        <v>2.1932199999999997</v>
      </c>
      <c r="I8" s="25">
        <f t="shared" si="4"/>
        <v>1.769</v>
      </c>
      <c r="J8" s="29">
        <f t="shared" si="5"/>
        <v>1.769</v>
      </c>
      <c r="K8" s="64">
        <f>июль!K8</f>
        <v>2.92858</v>
      </c>
      <c r="L8" s="48">
        <f>L6</f>
        <v>0.0065</v>
      </c>
      <c r="M8" s="48">
        <f>M6</f>
        <v>1.55039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6.14616</v>
      </c>
      <c r="R8" s="39">
        <f t="shared" si="6"/>
        <v>5.6371</v>
      </c>
      <c r="S8" s="39">
        <f t="shared" si="6"/>
        <v>5.6371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5.95633</v>
      </c>
      <c r="F9" s="31">
        <f t="shared" si="1"/>
        <v>5.53211</v>
      </c>
      <c r="G9" s="31">
        <f t="shared" si="2"/>
        <v>5.53211</v>
      </c>
      <c r="H9" s="30">
        <f t="shared" si="3"/>
        <v>2.1932199999999997</v>
      </c>
      <c r="I9" s="31">
        <f t="shared" si="4"/>
        <v>1.769</v>
      </c>
      <c r="J9" s="32">
        <f t="shared" si="5"/>
        <v>1.769</v>
      </c>
      <c r="K9" s="65">
        <f>июль!K9</f>
        <v>3.76311</v>
      </c>
      <c r="L9" s="49">
        <f>L6</f>
        <v>0.0065</v>
      </c>
      <c r="M9" s="49">
        <f>M6</f>
        <v>1.55039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7.1476</v>
      </c>
      <c r="R9" s="39">
        <f t="shared" si="6"/>
        <v>6.63853</v>
      </c>
      <c r="S9" s="39">
        <f t="shared" si="6"/>
        <v>6.63853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1.69185</v>
      </c>
      <c r="F10" s="26">
        <f t="shared" si="1"/>
        <v>1.26763</v>
      </c>
      <c r="G10" s="26">
        <f t="shared" si="2"/>
        <v>1.26763</v>
      </c>
      <c r="H10" s="24">
        <f t="shared" si="3"/>
        <v>1.54244</v>
      </c>
      <c r="I10" s="26">
        <f t="shared" si="4"/>
        <v>1.11822</v>
      </c>
      <c r="J10" s="28">
        <f t="shared" si="5"/>
        <v>1.11822</v>
      </c>
      <c r="K10" s="63">
        <f>июль!K10</f>
        <v>0.14941</v>
      </c>
      <c r="L10" s="53">
        <f>L6</f>
        <v>0.0065</v>
      </c>
      <c r="M10" s="71">
        <v>0.89961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1.7333599999999998</v>
      </c>
      <c r="F11" s="25">
        <f t="shared" si="1"/>
        <v>1.30914</v>
      </c>
      <c r="G11" s="25">
        <f t="shared" si="2"/>
        <v>1.30914</v>
      </c>
      <c r="H11" s="27">
        <f t="shared" si="3"/>
        <v>1.54244</v>
      </c>
      <c r="I11" s="25">
        <f t="shared" si="4"/>
        <v>1.11822</v>
      </c>
      <c r="J11" s="29">
        <f t="shared" si="5"/>
        <v>1.11822</v>
      </c>
      <c r="K11" s="64">
        <f>июль!K11</f>
        <v>0.19092</v>
      </c>
      <c r="L11" s="48">
        <f>L10</f>
        <v>0.0065</v>
      </c>
      <c r="M11" s="48">
        <f>M10</f>
        <v>0.89961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1.9284500000000002</v>
      </c>
      <c r="F12" s="25">
        <f t="shared" si="1"/>
        <v>1.5042300000000002</v>
      </c>
      <c r="G12" s="25">
        <f t="shared" si="2"/>
        <v>1.5042300000000002</v>
      </c>
      <c r="H12" s="27">
        <f t="shared" si="3"/>
        <v>1.54244</v>
      </c>
      <c r="I12" s="25">
        <f t="shared" si="4"/>
        <v>1.11822</v>
      </c>
      <c r="J12" s="29">
        <f t="shared" si="5"/>
        <v>1.11822</v>
      </c>
      <c r="K12" s="64">
        <f>июль!K12</f>
        <v>0.38601</v>
      </c>
      <c r="L12" s="48">
        <f>L10</f>
        <v>0.0065</v>
      </c>
      <c r="M12" s="48">
        <f>M10</f>
        <v>0.89961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2.10555</v>
      </c>
      <c r="F13" s="31">
        <f t="shared" si="1"/>
        <v>1.68133</v>
      </c>
      <c r="G13" s="31">
        <f t="shared" si="2"/>
        <v>1.68133</v>
      </c>
      <c r="H13" s="30">
        <f t="shared" si="3"/>
        <v>1.54244</v>
      </c>
      <c r="I13" s="31">
        <f t="shared" si="4"/>
        <v>1.11822</v>
      </c>
      <c r="J13" s="32">
        <f t="shared" si="5"/>
        <v>1.11822</v>
      </c>
      <c r="K13" s="65">
        <f>июль!K13</f>
        <v>0.56311</v>
      </c>
      <c r="L13" s="49">
        <f>L10</f>
        <v>0.0065</v>
      </c>
      <c r="M13" s="49">
        <f>M10</f>
        <v>0.89961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1482.86451</v>
      </c>
      <c r="F18" s="35">
        <f t="shared" si="1"/>
        <v>1482.86451</v>
      </c>
      <c r="G18" s="35">
        <f t="shared" si="2"/>
        <v>1482.86451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1060.05021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1672.34088</v>
      </c>
      <c r="F19" s="37">
        <f t="shared" si="1"/>
        <v>1672.34088</v>
      </c>
      <c r="G19" s="37">
        <f t="shared" si="2"/>
        <v>1672.34088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1249.52658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1843.17086</v>
      </c>
      <c r="F20" s="37">
        <f t="shared" si="1"/>
        <v>1843.17086</v>
      </c>
      <c r="G20" s="37">
        <f t="shared" si="2"/>
        <v>1843.17086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1420.35656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1573.34789</v>
      </c>
      <c r="F21" s="37">
        <f t="shared" si="1"/>
        <v>1573.34789</v>
      </c>
      <c r="G21" s="37">
        <f t="shared" si="2"/>
        <v>1573.34789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1150.53359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3.7731500000000002</v>
      </c>
      <c r="F23" s="26">
        <f t="shared" si="8"/>
        <v>3.34893</v>
      </c>
      <c r="G23" s="26">
        <f t="shared" si="8"/>
        <v>3.34893</v>
      </c>
      <c r="H23" s="24">
        <f aca="true" t="shared" si="9" ref="H23:J30">$L23+$M23+N23</f>
        <v>1.54244</v>
      </c>
      <c r="I23" s="26">
        <f t="shared" si="9"/>
        <v>1.11822</v>
      </c>
      <c r="J23" s="95">
        <f t="shared" si="9"/>
        <v>1.11822</v>
      </c>
      <c r="K23" s="112">
        <f>'[8]Услуги по передаче'!$F$9/1000</f>
        <v>2.23071</v>
      </c>
      <c r="L23" s="53">
        <f>L6</f>
        <v>0.0065</v>
      </c>
      <c r="M23" s="78">
        <f>M10</f>
        <v>0.89961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3.7731500000000002</v>
      </c>
      <c r="F24" s="25">
        <f t="shared" si="8"/>
        <v>3.34893</v>
      </c>
      <c r="G24" s="25">
        <f t="shared" si="8"/>
        <v>3.34893</v>
      </c>
      <c r="H24" s="27">
        <f t="shared" si="9"/>
        <v>1.54244</v>
      </c>
      <c r="I24" s="25">
        <f t="shared" si="9"/>
        <v>1.11822</v>
      </c>
      <c r="J24" s="96">
        <f t="shared" si="9"/>
        <v>1.11822</v>
      </c>
      <c r="K24" s="79">
        <f>K$23</f>
        <v>2.23071</v>
      </c>
      <c r="L24" s="48">
        <f>L23</f>
        <v>0.0065</v>
      </c>
      <c r="M24" s="80">
        <f>M23</f>
        <v>0.89961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3.7731500000000002</v>
      </c>
      <c r="F25" s="25">
        <f t="shared" si="8"/>
        <v>3.34893</v>
      </c>
      <c r="G25" s="25">
        <f t="shared" si="8"/>
        <v>3.34893</v>
      </c>
      <c r="H25" s="27">
        <f t="shared" si="9"/>
        <v>1.54244</v>
      </c>
      <c r="I25" s="25">
        <f t="shared" si="9"/>
        <v>1.11822</v>
      </c>
      <c r="J25" s="96">
        <f t="shared" si="9"/>
        <v>1.11822</v>
      </c>
      <c r="K25" s="79">
        <f>K$23</f>
        <v>2.23071</v>
      </c>
      <c r="L25" s="48">
        <f>L23</f>
        <v>0.0065</v>
      </c>
      <c r="M25" s="80">
        <f>M23</f>
        <v>0.89961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3.7731500000000002</v>
      </c>
      <c r="F26" s="31">
        <f t="shared" si="8"/>
        <v>3.34893</v>
      </c>
      <c r="G26" s="31">
        <f t="shared" si="8"/>
        <v>3.34893</v>
      </c>
      <c r="H26" s="30">
        <f t="shared" si="9"/>
        <v>1.54244</v>
      </c>
      <c r="I26" s="31">
        <f t="shared" si="9"/>
        <v>1.11822</v>
      </c>
      <c r="J26" s="97">
        <f t="shared" si="9"/>
        <v>1.11822</v>
      </c>
      <c r="K26" s="81">
        <f>K$23</f>
        <v>2.23071</v>
      </c>
      <c r="L26" s="49">
        <f>L23</f>
        <v>0.0065</v>
      </c>
      <c r="M26" s="82">
        <f>M23</f>
        <v>0.89961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498.46824000000004</v>
      </c>
      <c r="F27" s="35">
        <f t="shared" si="8"/>
        <v>498.46824000000004</v>
      </c>
      <c r="G27" s="35">
        <f t="shared" si="8"/>
        <v>498.46824000000004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75.65394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498.46824000000004</v>
      </c>
      <c r="F28" s="37">
        <f t="shared" si="8"/>
        <v>498.46824000000004</v>
      </c>
      <c r="G28" s="37">
        <f t="shared" si="8"/>
        <v>498.46824000000004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75.65394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498.46824000000004</v>
      </c>
      <c r="F29" s="37">
        <f t="shared" si="8"/>
        <v>498.46824000000004</v>
      </c>
      <c r="G29" s="37">
        <f t="shared" si="8"/>
        <v>498.46824000000004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75.65394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498.46824000000004</v>
      </c>
      <c r="F30" s="17">
        <f t="shared" si="8"/>
        <v>498.46824000000004</v>
      </c>
      <c r="G30" s="17">
        <f t="shared" si="8"/>
        <v>498.46824000000004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75.65394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0">
        <f>июль!N32</f>
        <v>0.47102</v>
      </c>
      <c r="O32" s="170">
        <f>июль!O32</f>
        <v>0</v>
      </c>
      <c r="P32" s="171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0">
        <f>N32</f>
        <v>0.47102</v>
      </c>
      <c r="O34" s="180"/>
      <c r="P34" s="181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47" t="s">
        <v>13</v>
      </c>
      <c r="B35" s="148"/>
      <c r="C35" s="8" t="s">
        <v>9</v>
      </c>
      <c r="D35" s="146"/>
      <c r="E35" s="182">
        <f>июль!E35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4.49023</v>
      </c>
      <c r="F6" s="26">
        <f aca="true" t="shared" si="1" ref="F6:F21">$K6+$L6+$M6+O6</f>
        <v>4.06601</v>
      </c>
      <c r="G6" s="26">
        <f aca="true" t="shared" si="2" ref="G6:G21">$K6+$L6+$M6+P6</f>
        <v>4.06601</v>
      </c>
      <c r="H6" s="24">
        <f aca="true" t="shared" si="3" ref="H6:H21">$L6+$M6+N6</f>
        <v>2.23467</v>
      </c>
      <c r="I6" s="26">
        <f aca="true" t="shared" si="4" ref="I6:I21">$L6+$M6+O6</f>
        <v>1.8104500000000001</v>
      </c>
      <c r="J6" s="28">
        <f aca="true" t="shared" si="5" ref="J6:J21">$L6+$M6+P6</f>
        <v>1.8104500000000001</v>
      </c>
      <c r="K6" s="63">
        <f>июль!K6</f>
        <v>2.25556</v>
      </c>
      <c r="L6" s="71">
        <v>0.00732</v>
      </c>
      <c r="M6" s="71">
        <v>1.59102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5.38828</v>
      </c>
      <c r="R6" s="39">
        <f aca="true" t="shared" si="6" ref="R6:S9">ROUND(F6*1.2,5)</f>
        <v>4.87921</v>
      </c>
      <c r="S6" s="39">
        <f t="shared" si="6"/>
        <v>4.87921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4.65594</v>
      </c>
      <c r="F7" s="25">
        <f t="shared" si="1"/>
        <v>4.23172</v>
      </c>
      <c r="G7" s="25">
        <f t="shared" si="2"/>
        <v>4.23172</v>
      </c>
      <c r="H7" s="27">
        <f t="shared" si="3"/>
        <v>2.23467</v>
      </c>
      <c r="I7" s="25">
        <f t="shared" si="4"/>
        <v>1.8104500000000001</v>
      </c>
      <c r="J7" s="29">
        <f t="shared" si="5"/>
        <v>1.8104500000000001</v>
      </c>
      <c r="K7" s="64">
        <f>июль!K7</f>
        <v>2.42127</v>
      </c>
      <c r="L7" s="48">
        <f>L6</f>
        <v>0.00732</v>
      </c>
      <c r="M7" s="48">
        <f>M6</f>
        <v>1.59102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5.58713</v>
      </c>
      <c r="R7" s="39">
        <f t="shared" si="6"/>
        <v>5.07806</v>
      </c>
      <c r="S7" s="39">
        <f t="shared" si="6"/>
        <v>5.07806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5.163250000000001</v>
      </c>
      <c r="F8" s="25">
        <f t="shared" si="1"/>
        <v>4.7390300000000005</v>
      </c>
      <c r="G8" s="25">
        <f t="shared" si="2"/>
        <v>4.7390300000000005</v>
      </c>
      <c r="H8" s="27">
        <f t="shared" si="3"/>
        <v>2.23467</v>
      </c>
      <c r="I8" s="25">
        <f t="shared" si="4"/>
        <v>1.8104500000000001</v>
      </c>
      <c r="J8" s="29">
        <f t="shared" si="5"/>
        <v>1.8104500000000001</v>
      </c>
      <c r="K8" s="64">
        <f>июль!K8</f>
        <v>2.92858</v>
      </c>
      <c r="L8" s="48">
        <f>L6</f>
        <v>0.00732</v>
      </c>
      <c r="M8" s="48">
        <f>M6</f>
        <v>1.59102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6.1959</v>
      </c>
      <c r="R8" s="39">
        <f t="shared" si="6"/>
        <v>5.68684</v>
      </c>
      <c r="S8" s="39">
        <f t="shared" si="6"/>
        <v>5.68684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5.9977800000000006</v>
      </c>
      <c r="F9" s="31">
        <f t="shared" si="1"/>
        <v>5.5735600000000005</v>
      </c>
      <c r="G9" s="31">
        <f t="shared" si="2"/>
        <v>5.5735600000000005</v>
      </c>
      <c r="H9" s="30">
        <f t="shared" si="3"/>
        <v>2.23467</v>
      </c>
      <c r="I9" s="31">
        <f t="shared" si="4"/>
        <v>1.8104500000000001</v>
      </c>
      <c r="J9" s="32">
        <f t="shared" si="5"/>
        <v>1.8104500000000001</v>
      </c>
      <c r="K9" s="65">
        <f>июль!K9</f>
        <v>3.76311</v>
      </c>
      <c r="L9" s="49">
        <f>L6</f>
        <v>0.00732</v>
      </c>
      <c r="M9" s="49">
        <f>M6</f>
        <v>1.59102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7.19734</v>
      </c>
      <c r="R9" s="39">
        <f t="shared" si="6"/>
        <v>6.68827</v>
      </c>
      <c r="S9" s="39">
        <f t="shared" si="6"/>
        <v>6.68827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1.68378</v>
      </c>
      <c r="F10" s="26">
        <f t="shared" si="1"/>
        <v>1.25956</v>
      </c>
      <c r="G10" s="26">
        <f t="shared" si="2"/>
        <v>1.25956</v>
      </c>
      <c r="H10" s="24">
        <f t="shared" si="3"/>
        <v>1.53437</v>
      </c>
      <c r="I10" s="26">
        <f t="shared" si="4"/>
        <v>1.11015</v>
      </c>
      <c r="J10" s="28">
        <f t="shared" si="5"/>
        <v>1.11015</v>
      </c>
      <c r="K10" s="63">
        <f>июль!K10</f>
        <v>0.14941</v>
      </c>
      <c r="L10" s="53">
        <f>L6</f>
        <v>0.00732</v>
      </c>
      <c r="M10" s="71">
        <v>0.89072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1.7252899999999998</v>
      </c>
      <c r="F11" s="25">
        <f t="shared" si="1"/>
        <v>1.30107</v>
      </c>
      <c r="G11" s="25">
        <f t="shared" si="2"/>
        <v>1.30107</v>
      </c>
      <c r="H11" s="27">
        <f t="shared" si="3"/>
        <v>1.53437</v>
      </c>
      <c r="I11" s="25">
        <f t="shared" si="4"/>
        <v>1.11015</v>
      </c>
      <c r="J11" s="29">
        <f t="shared" si="5"/>
        <v>1.11015</v>
      </c>
      <c r="K11" s="64">
        <f>июль!K11</f>
        <v>0.19092</v>
      </c>
      <c r="L11" s="48">
        <f>L10</f>
        <v>0.00732</v>
      </c>
      <c r="M11" s="48">
        <f>M10</f>
        <v>0.89072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1.9203799999999998</v>
      </c>
      <c r="F12" s="25">
        <f t="shared" si="1"/>
        <v>1.49616</v>
      </c>
      <c r="G12" s="25">
        <f t="shared" si="2"/>
        <v>1.49616</v>
      </c>
      <c r="H12" s="27">
        <f t="shared" si="3"/>
        <v>1.53437</v>
      </c>
      <c r="I12" s="25">
        <f t="shared" si="4"/>
        <v>1.11015</v>
      </c>
      <c r="J12" s="29">
        <f t="shared" si="5"/>
        <v>1.11015</v>
      </c>
      <c r="K12" s="64">
        <f>июль!K12</f>
        <v>0.38601</v>
      </c>
      <c r="L12" s="48">
        <f>L10</f>
        <v>0.00732</v>
      </c>
      <c r="M12" s="48">
        <f>M10</f>
        <v>0.89072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>
        <f>K8-K6</f>
        <v>0.6730200000000002</v>
      </c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2.09748</v>
      </c>
      <c r="F13" s="31">
        <f t="shared" si="1"/>
        <v>1.67326</v>
      </c>
      <c r="G13" s="31">
        <f t="shared" si="2"/>
        <v>1.67326</v>
      </c>
      <c r="H13" s="30">
        <f t="shared" si="3"/>
        <v>1.53437</v>
      </c>
      <c r="I13" s="31">
        <f t="shared" si="4"/>
        <v>1.11015</v>
      </c>
      <c r="J13" s="32">
        <f t="shared" si="5"/>
        <v>1.11015</v>
      </c>
      <c r="K13" s="65">
        <f>июль!K13</f>
        <v>0.56311</v>
      </c>
      <c r="L13" s="49">
        <f>L10</f>
        <v>0.00732</v>
      </c>
      <c r="M13" s="49">
        <f>M10</f>
        <v>0.89072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>
        <v>406.0318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 aca="true" t="shared" si="7" ref="M15:M21"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 t="shared" si="7"/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 t="shared" si="7"/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1466.08201</v>
      </c>
      <c r="F18" s="35">
        <f t="shared" si="1"/>
        <v>1466.08201</v>
      </c>
      <c r="G18" s="35">
        <f t="shared" si="2"/>
        <v>1466.08201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1060.05021</v>
      </c>
      <c r="L18" s="50">
        <v>0</v>
      </c>
      <c r="M18" s="54">
        <f t="shared" si="7"/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>
        <v>7.32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1655.55838</v>
      </c>
      <c r="F19" s="37">
        <f t="shared" si="1"/>
        <v>1655.55838</v>
      </c>
      <c r="G19" s="37">
        <f t="shared" si="2"/>
        <v>1655.55838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1249.52658</v>
      </c>
      <c r="L19" s="51">
        <v>0</v>
      </c>
      <c r="M19" s="55">
        <f t="shared" si="7"/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>
        <f>S18/1000</f>
        <v>0.00732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1826.38836</v>
      </c>
      <c r="F20" s="37">
        <f t="shared" si="1"/>
        <v>1826.38836</v>
      </c>
      <c r="G20" s="37">
        <f t="shared" si="2"/>
        <v>1826.38836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1420.35656</v>
      </c>
      <c r="L20" s="51">
        <v>0</v>
      </c>
      <c r="M20" s="55">
        <f t="shared" si="7"/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1556.56539</v>
      </c>
      <c r="F21" s="37">
        <f t="shared" si="1"/>
        <v>1556.56539</v>
      </c>
      <c r="G21" s="37">
        <f t="shared" si="2"/>
        <v>1556.56539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1150.53359</v>
      </c>
      <c r="L21" s="51">
        <v>0</v>
      </c>
      <c r="M21" s="55">
        <f t="shared" si="7"/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3.6614000000000004</v>
      </c>
      <c r="F23" s="26">
        <f t="shared" si="8"/>
        <v>3.2371800000000004</v>
      </c>
      <c r="G23" s="26">
        <f t="shared" si="8"/>
        <v>3.2371800000000004</v>
      </c>
      <c r="H23" s="24">
        <f aca="true" t="shared" si="9" ref="H23:J30">$L23+$M23+N23</f>
        <v>1.53437</v>
      </c>
      <c r="I23" s="26">
        <f t="shared" si="9"/>
        <v>1.11015</v>
      </c>
      <c r="J23" s="95">
        <f t="shared" si="9"/>
        <v>1.11015</v>
      </c>
      <c r="K23" s="112">
        <f>'[9]Услуги по передаче'!$F$9/1000</f>
        <v>2.1270300000000004</v>
      </c>
      <c r="L23" s="53">
        <f>L6</f>
        <v>0.00732</v>
      </c>
      <c r="M23" s="78">
        <f>M10</f>
        <v>0.89072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3.6614000000000004</v>
      </c>
      <c r="F24" s="25">
        <f t="shared" si="8"/>
        <v>3.2371800000000004</v>
      </c>
      <c r="G24" s="25">
        <f t="shared" si="8"/>
        <v>3.2371800000000004</v>
      </c>
      <c r="H24" s="27">
        <f t="shared" si="9"/>
        <v>1.53437</v>
      </c>
      <c r="I24" s="25">
        <f t="shared" si="9"/>
        <v>1.11015</v>
      </c>
      <c r="J24" s="96">
        <f t="shared" si="9"/>
        <v>1.11015</v>
      </c>
      <c r="K24" s="79">
        <f>K$23</f>
        <v>2.1270300000000004</v>
      </c>
      <c r="L24" s="48">
        <f>L23</f>
        <v>0.00732</v>
      </c>
      <c r="M24" s="80">
        <f>M23</f>
        <v>0.89072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3.6614000000000004</v>
      </c>
      <c r="F25" s="25">
        <f t="shared" si="8"/>
        <v>3.2371800000000004</v>
      </c>
      <c r="G25" s="25">
        <f t="shared" si="8"/>
        <v>3.2371800000000004</v>
      </c>
      <c r="H25" s="27">
        <f t="shared" si="9"/>
        <v>1.53437</v>
      </c>
      <c r="I25" s="25">
        <f t="shared" si="9"/>
        <v>1.11015</v>
      </c>
      <c r="J25" s="96">
        <f t="shared" si="9"/>
        <v>1.11015</v>
      </c>
      <c r="K25" s="79">
        <f>K$23</f>
        <v>2.1270300000000004</v>
      </c>
      <c r="L25" s="48">
        <f>L23</f>
        <v>0.00732</v>
      </c>
      <c r="M25" s="80">
        <f>M23</f>
        <v>0.89072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3.6614000000000004</v>
      </c>
      <c r="F26" s="31">
        <f t="shared" si="8"/>
        <v>3.2371800000000004</v>
      </c>
      <c r="G26" s="31">
        <f t="shared" si="8"/>
        <v>3.2371800000000004</v>
      </c>
      <c r="H26" s="30">
        <f t="shared" si="9"/>
        <v>1.53437</v>
      </c>
      <c r="I26" s="31">
        <f t="shared" si="9"/>
        <v>1.11015</v>
      </c>
      <c r="J26" s="97">
        <f t="shared" si="9"/>
        <v>1.11015</v>
      </c>
      <c r="K26" s="81">
        <f>K$23</f>
        <v>2.1270300000000004</v>
      </c>
      <c r="L26" s="49">
        <f>L23</f>
        <v>0.00732</v>
      </c>
      <c r="M26" s="82">
        <f>M23</f>
        <v>0.89072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481.68574</v>
      </c>
      <c r="F27" s="35">
        <f t="shared" si="8"/>
        <v>481.68574</v>
      </c>
      <c r="G27" s="35">
        <f t="shared" si="8"/>
        <v>481.68574</v>
      </c>
      <c r="H27" s="34">
        <f t="shared" si="9"/>
        <v>406.0318</v>
      </c>
      <c r="I27" s="35">
        <f t="shared" si="9"/>
        <v>406.0318</v>
      </c>
      <c r="J27" s="35">
        <f t="shared" si="9"/>
        <v>406.0318</v>
      </c>
      <c r="K27" s="98">
        <f>июль!K27</f>
        <v>75.65394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481.68574</v>
      </c>
      <c r="F28" s="37">
        <f t="shared" si="8"/>
        <v>481.68574</v>
      </c>
      <c r="G28" s="37">
        <f t="shared" si="8"/>
        <v>481.68574</v>
      </c>
      <c r="H28" s="36">
        <f t="shared" si="9"/>
        <v>406.0318</v>
      </c>
      <c r="I28" s="37">
        <f t="shared" si="9"/>
        <v>406.0318</v>
      </c>
      <c r="J28" s="37">
        <f t="shared" si="9"/>
        <v>406.0318</v>
      </c>
      <c r="K28" s="99">
        <f>K27</f>
        <v>75.65394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481.68574</v>
      </c>
      <c r="F29" s="37">
        <f t="shared" si="8"/>
        <v>481.68574</v>
      </c>
      <c r="G29" s="37">
        <f t="shared" si="8"/>
        <v>481.68574</v>
      </c>
      <c r="H29" s="36">
        <f t="shared" si="9"/>
        <v>406.0318</v>
      </c>
      <c r="I29" s="37">
        <f t="shared" si="9"/>
        <v>406.0318</v>
      </c>
      <c r="J29" s="37">
        <f t="shared" si="9"/>
        <v>406.0318</v>
      </c>
      <c r="K29" s="99">
        <f>K27</f>
        <v>75.65394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481.68574</v>
      </c>
      <c r="F30" s="17">
        <f t="shared" si="8"/>
        <v>481.68574</v>
      </c>
      <c r="G30" s="17">
        <f t="shared" si="8"/>
        <v>481.68574</v>
      </c>
      <c r="H30" s="38">
        <f t="shared" si="9"/>
        <v>406.0318</v>
      </c>
      <c r="I30" s="17">
        <f t="shared" si="9"/>
        <v>406.0318</v>
      </c>
      <c r="J30" s="17">
        <f t="shared" si="9"/>
        <v>406.0318</v>
      </c>
      <c r="K30" s="100">
        <f>K27</f>
        <v>75.65394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0">
        <f>июль!N32</f>
        <v>0.47102</v>
      </c>
      <c r="O32" s="170">
        <f>июль!O32</f>
        <v>0</v>
      </c>
      <c r="P32" s="171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2">
        <f>ROUND(N32*1.2,5)</f>
        <v>0.56522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0">
        <f>N32</f>
        <v>0.47102</v>
      </c>
      <c r="O34" s="180"/>
      <c r="P34" s="181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thickBot="1">
      <c r="A35" s="147" t="s">
        <v>13</v>
      </c>
      <c r="B35" s="148"/>
      <c r="C35" s="8" t="s">
        <v>9</v>
      </c>
      <c r="D35" s="146"/>
      <c r="E35" s="182">
        <f>июль!E35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72">
        <f>ROUND(N34*1.2,5)</f>
        <v>0.56522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2020-12-10T11:41:24Z</cp:lastPrinted>
  <dcterms:created xsi:type="dcterms:W3CDTF">2007-11-26T10:17:51Z</dcterms:created>
  <dcterms:modified xsi:type="dcterms:W3CDTF">2020-12-11T07:07:58Z</dcterms:modified>
  <cp:category/>
  <cp:version/>
  <cp:contentType/>
  <cp:contentStatus/>
</cp:coreProperties>
</file>